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Worksheet" sheetId="1" state="visible" r:id="rId3"/>
    <sheet name="Example" sheetId="2" state="visible" r:id="rId4"/>
    <sheet name="Instruction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<sst xmlns="http://schemas.openxmlformats.org/spreadsheetml/2006/main" count="108" uniqueCount="65">
  <si>
    <t xml:space="preserve">Pay stub income worksheet</t>
  </si>
  <si>
    <t xml:space="preserve">One row per pay stub, oldest pay date first. Enter the figures as printed on the stub. Grey cells calculate by themselves; amber cells show where to look.</t>
  </si>
  <si>
    <t xml:space="preserve">Arithmetic consistency only. This worksheet does not detect altered documents and does not verify employment or income.</t>
  </si>
  <si>
    <t xml:space="preserve">Details</t>
  </si>
  <si>
    <t xml:space="preserve">Summary</t>
  </si>
  <si>
    <t xml:space="preserve">Applicant</t>
  </si>
  <si>
    <t xml:space="preserve">Stubs entered</t>
  </si>
  <si>
    <t xml:space="preserve">Monthly equivalent = average gross x pay periods a year / 12. This is one common method. Lenders, programs and landlords differ on which stubs count, whether to average or use year-to-date, and how to treat overtime, bonus and commission. Use the method your policy names.</t>
  </si>
  <si>
    <t xml:space="preserve">Employer</t>
  </si>
  <si>
    <t xml:space="preserve">Average gross per pay period</t>
  </si>
  <si>
    <t xml:space="preserve">Pay frequency</t>
  </si>
  <si>
    <t xml:space="preserve">Annualized gross (estimate)</t>
  </si>
  <si>
    <t xml:space="preserve">Pay periods a year</t>
  </si>
  <si>
    <t xml:space="preserve">Monthly equivalent (estimate)</t>
  </si>
  <si>
    <t xml:space="preserve">Typical days between pay dates</t>
  </si>
  <si>
    <t xml:space="preserve">YTD gross at the last stub</t>
  </si>
  <si>
    <t xml:space="preserve">Tolerance in dollars</t>
  </si>
  <si>
    <t xml:space="preserve">Variable pay share of gross</t>
  </si>
  <si>
    <t xml:space="preserve">Rows to review</t>
  </si>
  <si>
    <t xml:space="preserve">Stub #</t>
  </si>
  <si>
    <t xml:space="preserve">Pay period start</t>
  </si>
  <si>
    <t xml:space="preserve">Pay period end</t>
  </si>
  <si>
    <t xml:space="preserve">Pay date</t>
  </si>
  <si>
    <t xml:space="preserve">Gross pay</t>
  </si>
  <si>
    <t xml:space="preserve">Overtime (optional)</t>
  </si>
  <si>
    <t xml:space="preserve">Bonus (optional)</t>
  </si>
  <si>
    <t xml:space="preserve">Commission (optional)</t>
  </si>
  <si>
    <t xml:space="preserve">Taxes withheld</t>
  </si>
  <si>
    <t xml:space="preserve">Deductions</t>
  </si>
  <si>
    <t xml:space="preserve">Net pay (printed)</t>
  </si>
  <si>
    <t xml:space="preserve">Net check (gross - taxes - deductions)</t>
  </si>
  <si>
    <t xml:space="preserve">Net difference (printed - check)</t>
  </si>
  <si>
    <t xml:space="preserve">YTD gross (printed)</t>
  </si>
  <si>
    <t xml:space="preserve">Expected YTD (previous YTD + this gross)</t>
  </si>
  <si>
    <t xml:space="preserve">YTD difference (printed - expected)</t>
  </si>
  <si>
    <t xml:space="preserve">Days since previous pay date</t>
  </si>
  <si>
    <t xml:space="preserve">Check</t>
  </si>
  <si>
    <t xml:space="preserve">Notes</t>
  </si>
  <si>
    <t xml:space="preserve">How the Check column reads:</t>
  </si>
  <si>
    <t xml:space="preserve">Gap? - the days since the previous pay date are more than 1.5 times the typical cycle, so a pay period may be missing. The YTD difference then shows roughly how much gross that stub would hold.</t>
  </si>
  <si>
    <t xml:space="preserve">Net math - gross minus taxes minus deductions does not equal the printed net pay within the tolerance.</t>
  </si>
  <si>
    <t xml:space="preserve">YTD - the printed YTD gross does not equal the previous stub's YTD plus this stub's gross (on the first pay date of a new year the YTD is expected to restart at this stub's gross).</t>
  </si>
  <si>
    <t xml:space="preserve">OK - none of the three problems above. That means the printed numbers agree with each other. It does not show that the stub is genuine.</t>
  </si>
  <si>
    <t xml:space="preserve">Pay stub income worksheet - example (fictional stubs)</t>
  </si>
  <si>
    <t xml:space="preserve">Dana K. Whitcomb (fictional)</t>
  </si>
  <si>
    <t xml:space="preserve">Brightwater Home Care, LLC (fictional)</t>
  </si>
  <si>
    <t xml:space="preserve">Weekly</t>
  </si>
  <si>
    <t xml:space="preserve">Deductions entered as the sum of the deduction lines (107.59). The stub prints 95.19 as its total, so net pay is 12.40 higher than the lines support.</t>
  </si>
  <si>
    <t xml:space="preserve">The pay date jumps 14 days. The 03/17 to 03/23 stub is not in the file; the YTD difference is the gross it would have to hold.</t>
  </si>
  <si>
    <t xml:space="preserve">From VerifyStub (paystubtocsv.com). Free to use and share.</t>
  </si>
  <si>
    <t xml:space="preserve">What it is for</t>
  </si>
  <si>
    <t xml:space="preserve">A place to turn a stack of pay stubs into one set of numbers, with three arithmetic checks built in: net-pay math on each stub, a year-to-date chain down the rows, and a flag when a pay period looks missing.</t>
  </si>
  <si>
    <t xml:space="preserve">What it is not</t>
  </si>
  <si>
    <t xml:space="preserve">It checks arithmetic consistency only. It does not detect altered or forged documents, and it does not verify employment, income or identity. It is not a consumer report and not lending, legal or tax advice.</t>
  </si>
  <si>
    <t xml:space="preserve">How to fill it in</t>
  </si>
  <si>
    <t xml:space="preserve">1. On the Worksheet sheet, choose the pay frequency in the Details block. It sets the pay periods per year and how long a gap must be before it is flagged.</t>
  </si>
  <si>
    <t xml:space="preserve">2. Enter one row per stub, oldest pay date first: pay period, pay date, gross, taxes withheld, deductions, printed net and printed YTD gross. Overtime, bonus and commission are optional and feed the variable-pay share.</t>
  </si>
  <si>
    <t xml:space="preserve">3. Read the Check column. OK, Net math, YTD or Gap?, as described under the table. Compare any flagged row with the original stub before relying on it.</t>
  </si>
  <si>
    <t xml:space="preserve">4. Read the Summary block: stubs entered, average gross per pay period, annualized estimate, monthly equivalent, YTD gross at the last stub and the variable-pay share.</t>
  </si>
  <si>
    <t xml:space="preserve">Using the converter's CSV</t>
  </si>
  <si>
    <t xml:space="preserve">The CSV from the converter has columns gross_pay, overtime_pay, bonus_pay, commission_pay, total_taxes, total_deductions, net_pay and ytd_gross. Copy them into the matching columns here if you want the monthly-income step in this sheet.</t>
  </si>
  <si>
    <t xml:space="preserve">Monthly income</t>
  </si>
  <si>
    <t xml:space="preserve">Average gross x pay periods a year / 12 is one common method. Policies differ on which stubs count, on averaging versus year-to-date, on hourly versus gross-based calculation and on overtime, bonus and commission. Use the method your lender, loan program or landlord policy names.</t>
  </si>
  <si>
    <t xml:space="preserve">Adding more rows</t>
  </si>
  <si>
    <t xml:space="preserve">Twelve stub rows are laid out. To add more, insert rows inside the table (above the last row) and copy the grey formula cells down. Update the ranges in the Summary block if they do not extend automatically.</t>
  </si>
</sst>
</file>

<file path=xl/styles.xml><?xml version="1.0" encoding="utf-8"?>
<styleSheet xmlns="http://schemas.openxmlformats.org/spreadsheetml/2006/main">
  <numFmts count="6">
    <numFmt numFmtId="164" formatCode="General"/>
    <numFmt numFmtId="165" formatCode="0"/>
    <numFmt numFmtId="166" formatCode="#,##0.00"/>
    <numFmt numFmtId="167" formatCode="0.00"/>
    <numFmt numFmtId="168" formatCode="0.0%"/>
    <numFmt numFmtId="169" formatCode="mm/dd/yyyy"/>
  </numFmts>
  <fonts count="13">
    <font>
      <sz val="11"/>
      <color theme="1"/>
      <name val="Calibri"/>
      <family val="2"/>
      <charset val="1"/>
    </font>
    <font>
      <sz val="10"/>
      <name val="Arial"/>
      <family val="0"/>
    </font>
    <font>
      <sz val="10"/>
      <name val="Arial"/>
      <family val="0"/>
    </font>
    <font>
      <sz val="10"/>
      <name val="Arial"/>
      <family val="0"/>
    </font>
    <font>
      <b val="true"/>
      <sz val="16"/>
      <color rgb="FF1E293B"/>
      <name val="Calibri"/>
      <family val="0"/>
      <charset val="1"/>
    </font>
    <font>
      <sz val="11"/>
      <color rgb="FF526077"/>
      <name val="Calibri"/>
      <family val="0"/>
      <charset val="1"/>
    </font>
    <font>
      <i val="true"/>
      <sz val="11"/>
      <color rgb="FF92400E"/>
      <name val="Calibri"/>
      <family val="0"/>
      <charset val="1"/>
    </font>
    <font>
      <b val="true"/>
      <sz val="12"/>
      <color rgb="FF0369A1"/>
      <name val="Calibri"/>
      <family val="0"/>
      <charset val="1"/>
    </font>
    <font>
      <sz val="11"/>
      <color rgb="FF1E293B"/>
      <name val="Calibri"/>
      <family val="0"/>
      <charset val="1"/>
    </font>
    <font>
      <b val="true"/>
      <sz val="11"/>
      <color rgb="FF1E293B"/>
      <name val="Calibri"/>
      <family val="0"/>
      <charset val="1"/>
    </font>
    <font>
      <sz val="10"/>
      <color rgb="FF526077"/>
      <name val="Calibri"/>
      <family val="0"/>
      <charset val="1"/>
    </font>
    <font>
      <b val="true"/>
      <sz val="10"/>
      <color rgb="FFFFFFFF"/>
      <name val="Calibri"/>
      <family val="0"/>
      <charset val="1"/>
    </font>
    <font>
      <b val="true"/>
      <sz val="10"/>
      <color rgb="FF1E293B"/>
      <name val="Calibri"/>
      <family val="0"/>
      <charset val="1"/>
    </font>
  </fonts>
  <fills count="5">
    <fill>
      <patternFill patternType="none"/>
    </fill>
    <fill>
      <patternFill patternType="gray125"/>
    </fill>
    <fill>
      <patternFill patternType="solid">
        <fgColor rgb="FFFFFFFF"/>
        <bgColor rgb="FFF1F5F9"/>
      </patternFill>
    </fill>
    <fill>
      <patternFill patternType="solid">
        <fgColor rgb="FFF1F5F9"/>
        <bgColor rgb="FFFFFFFF"/>
      </patternFill>
    </fill>
    <fill>
      <patternFill patternType="solid">
        <fgColor rgb="FF0369A1"/>
        <bgColor rgb="FF008080"/>
      </patternFill>
    </fill>
  </fills>
  <borders count="2">
    <border diagonalUp="false" diagonalDown="false">
      <left/>
      <right/>
      <top/>
      <bottom/>
      <diagonal/>
    </border>
    <border diagonalUp="false" diagonalDown="false">
      <left style="thin">
        <color rgb="FFDBE3EC"/>
      </left>
      <right style="thin">
        <color rgb="FFDBE3EC"/>
      </right>
      <top style="thin">
        <color rgb="FFDBE3EC"/>
      </top>
      <bottom style="thin">
        <color rgb="FFDBE3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left" vertical="bottom" textRotation="0" wrapText="false" indent="0" shrinkToFit="false"/>
      <protection locked="true" hidden="false"/>
    </xf>
    <xf numFmtId="165" fontId="9" fillId="3" borderId="1" xfId="0" applyFont="true" applyBorder="true" applyAlignment="true" applyProtection="false">
      <alignment horizontal="right"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6" fontId="9" fillId="3" borderId="1" xfId="0" applyFont="true" applyBorder="true" applyAlignment="true" applyProtection="false">
      <alignment horizontal="right" vertical="bottom" textRotation="0" wrapText="false" indent="0" shrinkToFit="false"/>
      <protection locked="true" hidden="false"/>
    </xf>
    <xf numFmtId="164" fontId="8" fillId="3" borderId="1" xfId="0" applyFont="true" applyBorder="true" applyAlignment="true" applyProtection="false">
      <alignment horizontal="left" vertical="bottom" textRotation="0" wrapText="false" indent="0" shrinkToFit="false"/>
      <protection locked="true" hidden="false"/>
    </xf>
    <xf numFmtId="167" fontId="8" fillId="2" borderId="1" xfId="0" applyFont="true" applyBorder="true" applyAlignment="true" applyProtection="false">
      <alignment horizontal="left" vertical="bottom" textRotation="0" wrapText="false" indent="0" shrinkToFit="false"/>
      <protection locked="true" hidden="false"/>
    </xf>
    <xf numFmtId="168" fontId="9" fillId="3" borderId="1" xfId="0" applyFont="true" applyBorder="true" applyAlignment="true" applyProtection="false">
      <alignment horizontal="right" vertical="bottom" textRotation="0" wrapText="fals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bottom" textRotation="0" wrapText="false" indent="0" shrinkToFit="false"/>
      <protection locked="true" hidden="false"/>
    </xf>
    <xf numFmtId="169" fontId="8" fillId="0" borderId="1" xfId="0" applyFont="true" applyBorder="true" applyAlignment="true" applyProtection="false">
      <alignment horizontal="center"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true" applyProtection="false">
      <alignment horizontal="center" vertical="bottom" textRotation="0" wrapText="false" indent="0" shrinkToFit="false"/>
      <protection locked="true" hidden="false"/>
    </xf>
    <xf numFmtId="164" fontId="9" fillId="3"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b val="1"/>
        <color rgb="FF047857"/>
      </font>
      <fill>
        <patternFill>
          <bgColor rgb="FFDDF3EA"/>
        </patternFill>
      </fill>
    </dxf>
    <dxf>
      <font>
        <b val="1"/>
        <color rgb="FF92400E"/>
      </font>
      <fill>
        <patternFill>
          <bgColor rgb="FFFFF1C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47857"/>
      <rgbColor rgb="FFC0C0C0"/>
      <rgbColor rgb="FF808080"/>
      <rgbColor rgb="FF9999FF"/>
      <rgbColor rgb="FF993366"/>
      <rgbColor rgb="FFFFF1CC"/>
      <rgbColor rgb="FFDDF3EA"/>
      <rgbColor rgb="FF660066"/>
      <rgbColor rgb="FFFF8080"/>
      <rgbColor rgb="FF0369A1"/>
      <rgbColor rgb="FFDBE3EC"/>
      <rgbColor rgb="FF000080"/>
      <rgbColor rgb="FFFF00FF"/>
      <rgbColor rgb="FFFFFF00"/>
      <rgbColor rgb="FF00FFFF"/>
      <rgbColor rgb="FF800080"/>
      <rgbColor rgb="FF800000"/>
      <rgbColor rgb="FF008080"/>
      <rgbColor rgb="FF0000FF"/>
      <rgbColor rgb="FF00CCFF"/>
      <rgbColor rgb="FFF1F5F9"/>
      <rgbColor rgb="FFCCFFCC"/>
      <rgbColor rgb="FFFFFF99"/>
      <rgbColor rgb="FF99CCFF"/>
      <rgbColor rgb="FFFF99CC"/>
      <rgbColor rgb="FFCC99FF"/>
      <rgbColor rgb="FFFFCC99"/>
      <rgbColor rgb="FF3366FF"/>
      <rgbColor rgb="FF33CCCC"/>
      <rgbColor rgb="FF99CC00"/>
      <rgbColor rgb="FFFFCC00"/>
      <rgbColor rgb="FFFF9900"/>
      <rgbColor rgb="FFFF6600"/>
      <rgbColor rgb="FF526077"/>
      <rgbColor rgb="FF969696"/>
      <rgbColor rgb="FF003366"/>
      <rgbColor rgb="FF339966"/>
      <rgbColor rgb="FF003300"/>
      <rgbColor rgb="FF333300"/>
      <rgbColor rgb="FF92400E"/>
      <rgbColor rgb="FF993366"/>
      <rgbColor rgb="FF333399"/>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13" topLeftCell="B14" activePane="bottomRight" state="frozen"/>
      <selection pane="topLeft" activeCell="A1" activeCellId="0" sqref="A1"/>
      <selection pane="topRight" activeCell="B1" activeCellId="0" sqref="B1"/>
      <selection pane="bottomLeft" activeCell="A14" activeCellId="0" sqref="A14"/>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5" min="2" style="0" width="13"/>
    <col collapsed="false" customWidth="true" hidden="false" outlineLevel="0" max="7" min="6" style="0" width="12"/>
    <col collapsed="false" customWidth="true" hidden="false" outlineLevel="0" max="11" min="8" style="0" width="13"/>
    <col collapsed="false" customWidth="true" hidden="false" outlineLevel="0" max="12" min="12" style="0" width="16"/>
    <col collapsed="false" customWidth="true" hidden="false" outlineLevel="0" max="13" min="13" style="0" width="15"/>
    <col collapsed="false" customWidth="true" hidden="false" outlineLevel="0" max="14" min="14" style="0" width="14"/>
    <col collapsed="false" customWidth="true" hidden="false" outlineLevel="0" max="15" min="15" style="0" width="18"/>
    <col collapsed="false" customWidth="true" hidden="false" outlineLevel="0" max="16" min="16" style="0" width="16"/>
    <col collapsed="false" customWidth="true" hidden="false" outlineLevel="0" max="17" min="17" style="0" width="14"/>
    <col collapsed="false" customWidth="true" hidden="false" outlineLevel="0" max="18" min="18" style="0" width="11"/>
    <col collapsed="false" customWidth="true" hidden="false" outlineLevel="0" max="19" min="19" style="0" width="44"/>
  </cols>
  <sheetData>
    <row r="1" customFormat="false" ht="19.7" hidden="false" customHeight="false" outlineLevel="0" collapsed="false">
      <c r="A1" s="1" t="s">
        <v>0</v>
      </c>
    </row>
    <row r="2" customFormat="false" ht="15" hidden="false" customHeight="false" outlineLevel="0" collapsed="false">
      <c r="A2" s="2" t="s">
        <v>1</v>
      </c>
      <c r="B2" s="2"/>
      <c r="C2" s="2"/>
      <c r="D2" s="2"/>
      <c r="E2" s="2"/>
      <c r="F2" s="2"/>
      <c r="G2" s="2"/>
      <c r="H2" s="2"/>
      <c r="I2" s="2"/>
      <c r="J2" s="2"/>
      <c r="K2" s="2"/>
      <c r="L2" s="2"/>
      <c r="M2" s="2"/>
      <c r="N2" s="2"/>
      <c r="O2" s="2"/>
      <c r="P2" s="2"/>
      <c r="Q2" s="2"/>
      <c r="R2" s="2"/>
      <c r="S2" s="2"/>
    </row>
    <row r="3" customFormat="false" ht="15" hidden="false" customHeight="false" outlineLevel="0" collapsed="false">
      <c r="A3" s="3" t="s">
        <v>2</v>
      </c>
      <c r="B3" s="3"/>
      <c r="C3" s="3"/>
      <c r="D3" s="3"/>
      <c r="E3" s="3"/>
      <c r="F3" s="3"/>
      <c r="G3" s="3"/>
      <c r="H3" s="3"/>
      <c r="I3" s="3"/>
      <c r="J3" s="3"/>
      <c r="K3" s="3"/>
      <c r="L3" s="3"/>
      <c r="M3" s="3"/>
      <c r="N3" s="3"/>
      <c r="O3" s="3"/>
      <c r="P3" s="3"/>
      <c r="Q3" s="3"/>
      <c r="R3" s="3"/>
      <c r="S3" s="3"/>
    </row>
    <row r="4" customFormat="false" ht="15" hidden="false" customHeight="false" outlineLevel="0" collapsed="false">
      <c r="A4" s="4" t="s">
        <v>3</v>
      </c>
      <c r="H4" s="4" t="s">
        <v>4</v>
      </c>
    </row>
    <row r="5" customFormat="false" ht="15" hidden="false" customHeight="true" outlineLevel="0" collapsed="false">
      <c r="A5" s="5" t="s">
        <v>5</v>
      </c>
      <c r="B5" s="5"/>
      <c r="C5" s="5"/>
      <c r="D5" s="6"/>
      <c r="E5" s="6"/>
      <c r="F5" s="6"/>
      <c r="H5" s="5" t="s">
        <v>6</v>
      </c>
      <c r="I5" s="5"/>
      <c r="J5" s="5"/>
      <c r="K5" s="5"/>
      <c r="L5" s="7" t="n">
        <f aca="false">COUNT(E14:E25)</f>
        <v>0</v>
      </c>
      <c r="M5" s="7"/>
      <c r="N5" s="8" t="s">
        <v>7</v>
      </c>
      <c r="O5" s="8"/>
      <c r="P5" s="8"/>
      <c r="Q5" s="8"/>
      <c r="R5" s="8"/>
      <c r="S5" s="8"/>
    </row>
    <row r="6" customFormat="false" ht="15" hidden="false" customHeight="false" outlineLevel="0" collapsed="false">
      <c r="A6" s="5" t="s">
        <v>8</v>
      </c>
      <c r="B6" s="5"/>
      <c r="C6" s="5"/>
      <c r="D6" s="6"/>
      <c r="E6" s="6"/>
      <c r="F6" s="6"/>
      <c r="H6" s="5" t="s">
        <v>9</v>
      </c>
      <c r="I6" s="5"/>
      <c r="J6" s="5"/>
      <c r="K6" s="5"/>
      <c r="L6" s="9" t="str">
        <f aca="false">IF(L5=0,"",ROUND(AVERAGE(E14:E25),2))</f>
        <v/>
      </c>
      <c r="M6" s="9"/>
      <c r="N6" s="8"/>
      <c r="O6" s="8"/>
      <c r="P6" s="8"/>
      <c r="Q6" s="8"/>
      <c r="R6" s="8"/>
      <c r="S6" s="8"/>
    </row>
    <row r="7" customFormat="false" ht="15" hidden="false" customHeight="false" outlineLevel="0" collapsed="false">
      <c r="A7" s="5" t="s">
        <v>10</v>
      </c>
      <c r="B7" s="5"/>
      <c r="C7" s="5"/>
      <c r="D7" s="6"/>
      <c r="E7" s="6"/>
      <c r="F7" s="6"/>
      <c r="H7" s="5" t="s">
        <v>11</v>
      </c>
      <c r="I7" s="5"/>
      <c r="J7" s="5"/>
      <c r="K7" s="5"/>
      <c r="L7" s="9" t="str">
        <f aca="false">IF(OR(L6="",D8=""),"",ROUND(L6*D8,2))</f>
        <v/>
      </c>
      <c r="M7" s="9"/>
      <c r="N7" s="8"/>
      <c r="O7" s="8"/>
      <c r="P7" s="8"/>
      <c r="Q7" s="8"/>
      <c r="R7" s="8"/>
      <c r="S7" s="8"/>
    </row>
    <row r="8" customFormat="false" ht="15" hidden="false" customHeight="false" outlineLevel="0" collapsed="false">
      <c r="A8" s="5" t="s">
        <v>12</v>
      </c>
      <c r="B8" s="5"/>
      <c r="C8" s="5"/>
      <c r="D8" s="10" t="str">
        <f aca="false">IF(D7="Weekly",52,IF(D7="Biweekly",26,IF(D7="Semimonthly",24,IF(D7="Monthly",12,""))))</f>
        <v/>
      </c>
      <c r="E8" s="10"/>
      <c r="F8" s="10"/>
      <c r="H8" s="5" t="s">
        <v>13</v>
      </c>
      <c r="I8" s="5"/>
      <c r="J8" s="5"/>
      <c r="K8" s="5"/>
      <c r="L8" s="9" t="str">
        <f aca="false">IF(L7="","",ROUND(L7/12,2))</f>
        <v/>
      </c>
      <c r="M8" s="9"/>
      <c r="N8" s="8"/>
      <c r="O8" s="8"/>
      <c r="P8" s="8"/>
      <c r="Q8" s="8"/>
      <c r="R8" s="8"/>
      <c r="S8" s="8"/>
    </row>
    <row r="9" customFormat="false" ht="15" hidden="false" customHeight="false" outlineLevel="0" collapsed="false">
      <c r="A9" s="5" t="s">
        <v>14</v>
      </c>
      <c r="B9" s="5"/>
      <c r="C9" s="5"/>
      <c r="D9" s="10" t="str">
        <f aca="false">IF(D7="Weekly",7,IF(D7="Biweekly",14,IF(D7="Semimonthly",15,IF(D7="Monthly",30,""))))</f>
        <v/>
      </c>
      <c r="E9" s="10"/>
      <c r="F9" s="10"/>
      <c r="H9" s="5" t="s">
        <v>15</v>
      </c>
      <c r="I9" s="5"/>
      <c r="J9" s="5"/>
      <c r="K9" s="5"/>
      <c r="L9" s="9" t="str">
        <f aca="false">IF(COUNT(N14:N25)=0,"",INDEX(N14:N25,MATCH(9.99E+307,N14:N25)))</f>
        <v/>
      </c>
      <c r="M9" s="9"/>
      <c r="N9" s="8"/>
      <c r="O9" s="8"/>
      <c r="P9" s="8"/>
      <c r="Q9" s="8"/>
      <c r="R9" s="8"/>
      <c r="S9" s="8"/>
    </row>
    <row r="10" customFormat="false" ht="15" hidden="false" customHeight="false" outlineLevel="0" collapsed="false">
      <c r="A10" s="5" t="s">
        <v>16</v>
      </c>
      <c r="B10" s="5"/>
      <c r="C10" s="5"/>
      <c r="D10" s="11" t="n">
        <v>0.02</v>
      </c>
      <c r="E10" s="11"/>
      <c r="F10" s="11"/>
      <c r="H10" s="5" t="s">
        <v>17</v>
      </c>
      <c r="I10" s="5"/>
      <c r="J10" s="5"/>
      <c r="K10" s="5"/>
      <c r="L10" s="12" t="str">
        <f aca="false">IF(SUM(E14:E25)=0,"",SUM(F14:H25)/SUM(E14:E25))</f>
        <v/>
      </c>
      <c r="M10" s="12"/>
      <c r="N10" s="8"/>
      <c r="O10" s="8"/>
      <c r="P10" s="8"/>
      <c r="Q10" s="8"/>
      <c r="R10" s="8"/>
      <c r="S10" s="8"/>
    </row>
    <row r="11" customFormat="false" ht="15" hidden="false" customHeight="false" outlineLevel="0" collapsed="false">
      <c r="H11" s="5" t="s">
        <v>18</v>
      </c>
      <c r="I11" s="5"/>
      <c r="J11" s="5"/>
      <c r="K11" s="5"/>
      <c r="L11" s="7" t="n">
        <f aca="false">SUMPRODUCT((R14:R25&lt;&gt;"")*(R14:R25&lt;&gt;"OK"))</f>
        <v>0</v>
      </c>
      <c r="M11" s="7"/>
      <c r="N11" s="8"/>
      <c r="O11" s="8"/>
      <c r="P11" s="8"/>
      <c r="Q11" s="8"/>
      <c r="R11" s="8"/>
      <c r="S11" s="8"/>
    </row>
    <row r="13" customFormat="false" ht="57.75" hidden="false" customHeight="true" outlineLevel="0" collapsed="false">
      <c r="A13" s="13" t="s">
        <v>19</v>
      </c>
      <c r="B13" s="13" t="s">
        <v>20</v>
      </c>
      <c r="C13" s="13" t="s">
        <v>21</v>
      </c>
      <c r="D13" s="13" t="s">
        <v>22</v>
      </c>
      <c r="E13" s="13" t="s">
        <v>23</v>
      </c>
      <c r="F13" s="13" t="s">
        <v>24</v>
      </c>
      <c r="G13" s="13" t="s">
        <v>25</v>
      </c>
      <c r="H13" s="13" t="s">
        <v>26</v>
      </c>
      <c r="I13" s="13" t="s">
        <v>27</v>
      </c>
      <c r="J13" s="13" t="s">
        <v>28</v>
      </c>
      <c r="K13" s="13" t="s">
        <v>29</v>
      </c>
      <c r="L13" s="13" t="s">
        <v>30</v>
      </c>
      <c r="M13" s="13" t="s">
        <v>31</v>
      </c>
      <c r="N13" s="13" t="s">
        <v>32</v>
      </c>
      <c r="O13" s="13" t="s">
        <v>33</v>
      </c>
      <c r="P13" s="13" t="s">
        <v>34</v>
      </c>
      <c r="Q13" s="13" t="s">
        <v>35</v>
      </c>
      <c r="R13" s="13" t="s">
        <v>36</v>
      </c>
      <c r="S13" s="13" t="s">
        <v>37</v>
      </c>
    </row>
    <row r="14" customFormat="false" ht="19.5" hidden="false" customHeight="true" outlineLevel="0" collapsed="false">
      <c r="A14" s="14" t="n">
        <v>1</v>
      </c>
      <c r="B14" s="15"/>
      <c r="C14" s="15"/>
      <c r="D14" s="15"/>
      <c r="E14" s="16"/>
      <c r="F14" s="16"/>
      <c r="G14" s="16"/>
      <c r="H14" s="16"/>
      <c r="I14" s="16"/>
      <c r="J14" s="16"/>
      <c r="K14" s="16"/>
      <c r="L14" s="17" t="str">
        <f aca="false">IF(E14="","",ROUND(E14-I14-J14,2))</f>
        <v/>
      </c>
      <c r="M14" s="17" t="str">
        <f aca="false">IF(OR(E14="",K14=""),"",ROUND(K14-L14,2))</f>
        <v/>
      </c>
      <c r="N14" s="16"/>
      <c r="O14" s="17"/>
      <c r="P14" s="17"/>
      <c r="Q14" s="18"/>
      <c r="R14" s="19" t="str">
        <f aca="false">IF(E14="","",IF(IF(ISNUMBER(M14),ABS(M14)&gt;$D$10,FALSE()),"Net math","OK"))</f>
        <v/>
      </c>
      <c r="S14" s="20"/>
    </row>
    <row r="15" customFormat="false" ht="19.5" hidden="false" customHeight="true" outlineLevel="0" collapsed="false">
      <c r="A15" s="14" t="n">
        <v>2</v>
      </c>
      <c r="B15" s="15"/>
      <c r="C15" s="15"/>
      <c r="D15" s="15"/>
      <c r="E15" s="16"/>
      <c r="F15" s="16"/>
      <c r="G15" s="16"/>
      <c r="H15" s="16"/>
      <c r="I15" s="16"/>
      <c r="J15" s="16"/>
      <c r="K15" s="16"/>
      <c r="L15" s="17" t="str">
        <f aca="false">IF(E15="","",ROUND(E15-I15-J15,2))</f>
        <v/>
      </c>
      <c r="M15" s="17" t="str">
        <f aca="false">IF(OR(E15="",K15=""),"",ROUND(K15-L15,2))</f>
        <v/>
      </c>
      <c r="N15" s="16"/>
      <c r="O15" s="17" t="str">
        <f aca="false">IF(OR(E15="",N14="",D15="",D14=""),"",IF(YEAR(D15)&lt;&gt;YEAR(D14),ROUND(E15,2),ROUND(N14+E15,2)))</f>
        <v/>
      </c>
      <c r="P15" s="17" t="str">
        <f aca="false">IF(OR(O15="",N15=""),"",ROUND(N15-O15,2))</f>
        <v/>
      </c>
      <c r="Q15" s="18" t="str">
        <f aca="false">IF(OR(D15="",D14=""),"",D15-D14)</f>
        <v/>
      </c>
      <c r="R15" s="19" t="str">
        <f aca="false">IF(E15="","",IF(IF(ISNUMBER(Q15),IF(ISNUMBER($D$9),Q15&gt;1.5*$D$9,FALSE()),FALSE()),"Gap?",IF(IF(ISNUMBER(M15),ABS(M15)&gt;$D$10,FALSE()),"Net math",IF(IF(ISNUMBER(P15),ABS(P15)&gt;$D$10,FALSE()),"YTD","OK"))))</f>
        <v/>
      </c>
      <c r="S15" s="20"/>
    </row>
    <row r="16" customFormat="false" ht="19.5" hidden="false" customHeight="true" outlineLevel="0" collapsed="false">
      <c r="A16" s="14" t="n">
        <v>3</v>
      </c>
      <c r="B16" s="15"/>
      <c r="C16" s="15"/>
      <c r="D16" s="15"/>
      <c r="E16" s="16"/>
      <c r="F16" s="16"/>
      <c r="G16" s="16"/>
      <c r="H16" s="16"/>
      <c r="I16" s="16"/>
      <c r="J16" s="16"/>
      <c r="K16" s="16"/>
      <c r="L16" s="17" t="str">
        <f aca="false">IF(E16="","",ROUND(E16-I16-J16,2))</f>
        <v/>
      </c>
      <c r="M16" s="17" t="str">
        <f aca="false">IF(OR(E16="",K16=""),"",ROUND(K16-L16,2))</f>
        <v/>
      </c>
      <c r="N16" s="16"/>
      <c r="O16" s="17" t="str">
        <f aca="false">IF(OR(E16="",N15="",D16="",D15=""),"",IF(YEAR(D16)&lt;&gt;YEAR(D15),ROUND(E16,2),ROUND(N15+E16,2)))</f>
        <v/>
      </c>
      <c r="P16" s="17" t="str">
        <f aca="false">IF(OR(O16="",N16=""),"",ROUND(N16-O16,2))</f>
        <v/>
      </c>
      <c r="Q16" s="18" t="str">
        <f aca="false">IF(OR(D16="",D15=""),"",D16-D15)</f>
        <v/>
      </c>
      <c r="R16" s="19" t="str">
        <f aca="false">IF(E16="","",IF(IF(ISNUMBER(Q16),IF(ISNUMBER($D$9),Q16&gt;1.5*$D$9,FALSE()),FALSE()),"Gap?",IF(IF(ISNUMBER(M16),ABS(M16)&gt;$D$10,FALSE()),"Net math",IF(IF(ISNUMBER(P16),ABS(P16)&gt;$D$10,FALSE()),"YTD","OK"))))</f>
        <v/>
      </c>
      <c r="S16" s="20"/>
    </row>
    <row r="17" customFormat="false" ht="19.5" hidden="false" customHeight="true" outlineLevel="0" collapsed="false">
      <c r="A17" s="14" t="n">
        <v>4</v>
      </c>
      <c r="B17" s="15"/>
      <c r="C17" s="15"/>
      <c r="D17" s="15"/>
      <c r="E17" s="16"/>
      <c r="F17" s="16"/>
      <c r="G17" s="16"/>
      <c r="H17" s="16"/>
      <c r="I17" s="16"/>
      <c r="J17" s="16"/>
      <c r="K17" s="16"/>
      <c r="L17" s="17" t="str">
        <f aca="false">IF(E17="","",ROUND(E17-I17-J17,2))</f>
        <v/>
      </c>
      <c r="M17" s="17" t="str">
        <f aca="false">IF(OR(E17="",K17=""),"",ROUND(K17-L17,2))</f>
        <v/>
      </c>
      <c r="N17" s="16"/>
      <c r="O17" s="17" t="str">
        <f aca="false">IF(OR(E17="",N16="",D17="",D16=""),"",IF(YEAR(D17)&lt;&gt;YEAR(D16),ROUND(E17,2),ROUND(N16+E17,2)))</f>
        <v/>
      </c>
      <c r="P17" s="17" t="str">
        <f aca="false">IF(OR(O17="",N17=""),"",ROUND(N17-O17,2))</f>
        <v/>
      </c>
      <c r="Q17" s="18" t="str">
        <f aca="false">IF(OR(D17="",D16=""),"",D17-D16)</f>
        <v/>
      </c>
      <c r="R17" s="19" t="str">
        <f aca="false">IF(E17="","",IF(IF(ISNUMBER(Q17),IF(ISNUMBER($D$9),Q17&gt;1.5*$D$9,FALSE()),FALSE()),"Gap?",IF(IF(ISNUMBER(M17),ABS(M17)&gt;$D$10,FALSE()),"Net math",IF(IF(ISNUMBER(P17),ABS(P17)&gt;$D$10,FALSE()),"YTD","OK"))))</f>
        <v/>
      </c>
      <c r="S17" s="20"/>
    </row>
    <row r="18" customFormat="false" ht="19.5" hidden="false" customHeight="true" outlineLevel="0" collapsed="false">
      <c r="A18" s="14" t="n">
        <v>5</v>
      </c>
      <c r="B18" s="15"/>
      <c r="C18" s="15"/>
      <c r="D18" s="15"/>
      <c r="E18" s="16"/>
      <c r="F18" s="16"/>
      <c r="G18" s="16"/>
      <c r="H18" s="16"/>
      <c r="I18" s="16"/>
      <c r="J18" s="16"/>
      <c r="K18" s="16"/>
      <c r="L18" s="17" t="str">
        <f aca="false">IF(E18="","",ROUND(E18-I18-J18,2))</f>
        <v/>
      </c>
      <c r="M18" s="17" t="str">
        <f aca="false">IF(OR(E18="",K18=""),"",ROUND(K18-L18,2))</f>
        <v/>
      </c>
      <c r="N18" s="16"/>
      <c r="O18" s="17" t="str">
        <f aca="false">IF(OR(E18="",N17="",D18="",D17=""),"",IF(YEAR(D18)&lt;&gt;YEAR(D17),ROUND(E18,2),ROUND(N17+E18,2)))</f>
        <v/>
      </c>
      <c r="P18" s="17" t="str">
        <f aca="false">IF(OR(O18="",N18=""),"",ROUND(N18-O18,2))</f>
        <v/>
      </c>
      <c r="Q18" s="18" t="str">
        <f aca="false">IF(OR(D18="",D17=""),"",D18-D17)</f>
        <v/>
      </c>
      <c r="R18" s="19" t="str">
        <f aca="false">IF(E18="","",IF(IF(ISNUMBER(Q18),IF(ISNUMBER($D$9),Q18&gt;1.5*$D$9,FALSE()),FALSE()),"Gap?",IF(IF(ISNUMBER(M18),ABS(M18)&gt;$D$10,FALSE()),"Net math",IF(IF(ISNUMBER(P18),ABS(P18)&gt;$D$10,FALSE()),"YTD","OK"))))</f>
        <v/>
      </c>
      <c r="S18" s="20"/>
    </row>
    <row r="19" customFormat="false" ht="19.5" hidden="false" customHeight="true" outlineLevel="0" collapsed="false">
      <c r="A19" s="14" t="n">
        <v>6</v>
      </c>
      <c r="B19" s="15"/>
      <c r="C19" s="15"/>
      <c r="D19" s="15"/>
      <c r="E19" s="16"/>
      <c r="F19" s="16"/>
      <c r="G19" s="16"/>
      <c r="H19" s="16"/>
      <c r="I19" s="16"/>
      <c r="J19" s="16"/>
      <c r="K19" s="16"/>
      <c r="L19" s="17" t="str">
        <f aca="false">IF(E19="","",ROUND(E19-I19-J19,2))</f>
        <v/>
      </c>
      <c r="M19" s="17" t="str">
        <f aca="false">IF(OR(E19="",K19=""),"",ROUND(K19-L19,2))</f>
        <v/>
      </c>
      <c r="N19" s="16"/>
      <c r="O19" s="17" t="str">
        <f aca="false">IF(OR(E19="",N18="",D19="",D18=""),"",IF(YEAR(D19)&lt;&gt;YEAR(D18),ROUND(E19,2),ROUND(N18+E19,2)))</f>
        <v/>
      </c>
      <c r="P19" s="17" t="str">
        <f aca="false">IF(OR(O19="",N19=""),"",ROUND(N19-O19,2))</f>
        <v/>
      </c>
      <c r="Q19" s="18" t="str">
        <f aca="false">IF(OR(D19="",D18=""),"",D19-D18)</f>
        <v/>
      </c>
      <c r="R19" s="19" t="str">
        <f aca="false">IF(E19="","",IF(IF(ISNUMBER(Q19),IF(ISNUMBER($D$9),Q19&gt;1.5*$D$9,FALSE()),FALSE()),"Gap?",IF(IF(ISNUMBER(M19),ABS(M19)&gt;$D$10,FALSE()),"Net math",IF(IF(ISNUMBER(P19),ABS(P19)&gt;$D$10,FALSE()),"YTD","OK"))))</f>
        <v/>
      </c>
      <c r="S19" s="20"/>
    </row>
    <row r="20" customFormat="false" ht="19.5" hidden="false" customHeight="true" outlineLevel="0" collapsed="false">
      <c r="A20" s="14" t="n">
        <v>7</v>
      </c>
      <c r="B20" s="15"/>
      <c r="C20" s="15"/>
      <c r="D20" s="15"/>
      <c r="E20" s="16"/>
      <c r="F20" s="16"/>
      <c r="G20" s="16"/>
      <c r="H20" s="16"/>
      <c r="I20" s="16"/>
      <c r="J20" s="16"/>
      <c r="K20" s="16"/>
      <c r="L20" s="17" t="str">
        <f aca="false">IF(E20="","",ROUND(E20-I20-J20,2))</f>
        <v/>
      </c>
      <c r="M20" s="17" t="str">
        <f aca="false">IF(OR(E20="",K20=""),"",ROUND(K20-L20,2))</f>
        <v/>
      </c>
      <c r="N20" s="16"/>
      <c r="O20" s="17" t="str">
        <f aca="false">IF(OR(E20="",N19="",D20="",D19=""),"",IF(YEAR(D20)&lt;&gt;YEAR(D19),ROUND(E20,2),ROUND(N19+E20,2)))</f>
        <v/>
      </c>
      <c r="P20" s="17" t="str">
        <f aca="false">IF(OR(O20="",N20=""),"",ROUND(N20-O20,2))</f>
        <v/>
      </c>
      <c r="Q20" s="18" t="str">
        <f aca="false">IF(OR(D20="",D19=""),"",D20-D19)</f>
        <v/>
      </c>
      <c r="R20" s="19" t="str">
        <f aca="false">IF(E20="","",IF(IF(ISNUMBER(Q20),IF(ISNUMBER($D$9),Q20&gt;1.5*$D$9,FALSE()),FALSE()),"Gap?",IF(IF(ISNUMBER(M20),ABS(M20)&gt;$D$10,FALSE()),"Net math",IF(IF(ISNUMBER(P20),ABS(P20)&gt;$D$10,FALSE()),"YTD","OK"))))</f>
        <v/>
      </c>
      <c r="S20" s="20"/>
    </row>
    <row r="21" customFormat="false" ht="19.5" hidden="false" customHeight="true" outlineLevel="0" collapsed="false">
      <c r="A21" s="14" t="n">
        <v>8</v>
      </c>
      <c r="B21" s="15"/>
      <c r="C21" s="15"/>
      <c r="D21" s="15"/>
      <c r="E21" s="16"/>
      <c r="F21" s="16"/>
      <c r="G21" s="16"/>
      <c r="H21" s="16"/>
      <c r="I21" s="16"/>
      <c r="J21" s="16"/>
      <c r="K21" s="16"/>
      <c r="L21" s="17" t="str">
        <f aca="false">IF(E21="","",ROUND(E21-I21-J21,2))</f>
        <v/>
      </c>
      <c r="M21" s="17" t="str">
        <f aca="false">IF(OR(E21="",K21=""),"",ROUND(K21-L21,2))</f>
        <v/>
      </c>
      <c r="N21" s="16"/>
      <c r="O21" s="17" t="str">
        <f aca="false">IF(OR(E21="",N20="",D21="",D20=""),"",IF(YEAR(D21)&lt;&gt;YEAR(D20),ROUND(E21,2),ROUND(N20+E21,2)))</f>
        <v/>
      </c>
      <c r="P21" s="17" t="str">
        <f aca="false">IF(OR(O21="",N21=""),"",ROUND(N21-O21,2))</f>
        <v/>
      </c>
      <c r="Q21" s="18" t="str">
        <f aca="false">IF(OR(D21="",D20=""),"",D21-D20)</f>
        <v/>
      </c>
      <c r="R21" s="19" t="str">
        <f aca="false">IF(E21="","",IF(IF(ISNUMBER(Q21),IF(ISNUMBER($D$9),Q21&gt;1.5*$D$9,FALSE()),FALSE()),"Gap?",IF(IF(ISNUMBER(M21),ABS(M21)&gt;$D$10,FALSE()),"Net math",IF(IF(ISNUMBER(P21),ABS(P21)&gt;$D$10,FALSE()),"YTD","OK"))))</f>
        <v/>
      </c>
      <c r="S21" s="20"/>
    </row>
    <row r="22" customFormat="false" ht="19.5" hidden="false" customHeight="true" outlineLevel="0" collapsed="false">
      <c r="A22" s="14" t="n">
        <v>9</v>
      </c>
      <c r="B22" s="15"/>
      <c r="C22" s="15"/>
      <c r="D22" s="15"/>
      <c r="E22" s="16"/>
      <c r="F22" s="16"/>
      <c r="G22" s="16"/>
      <c r="H22" s="16"/>
      <c r="I22" s="16"/>
      <c r="J22" s="16"/>
      <c r="K22" s="16"/>
      <c r="L22" s="17" t="str">
        <f aca="false">IF(E22="","",ROUND(E22-I22-J22,2))</f>
        <v/>
      </c>
      <c r="M22" s="17" t="str">
        <f aca="false">IF(OR(E22="",K22=""),"",ROUND(K22-L22,2))</f>
        <v/>
      </c>
      <c r="N22" s="16"/>
      <c r="O22" s="17" t="str">
        <f aca="false">IF(OR(E22="",N21="",D22="",D21=""),"",IF(YEAR(D22)&lt;&gt;YEAR(D21),ROUND(E22,2),ROUND(N21+E22,2)))</f>
        <v/>
      </c>
      <c r="P22" s="17" t="str">
        <f aca="false">IF(OR(O22="",N22=""),"",ROUND(N22-O22,2))</f>
        <v/>
      </c>
      <c r="Q22" s="18" t="str">
        <f aca="false">IF(OR(D22="",D21=""),"",D22-D21)</f>
        <v/>
      </c>
      <c r="R22" s="19" t="str">
        <f aca="false">IF(E22="","",IF(IF(ISNUMBER(Q22),IF(ISNUMBER($D$9),Q22&gt;1.5*$D$9,FALSE()),FALSE()),"Gap?",IF(IF(ISNUMBER(M22),ABS(M22)&gt;$D$10,FALSE()),"Net math",IF(IF(ISNUMBER(P22),ABS(P22)&gt;$D$10,FALSE()),"YTD","OK"))))</f>
        <v/>
      </c>
      <c r="S22" s="20"/>
    </row>
    <row r="23" customFormat="false" ht="19.5" hidden="false" customHeight="true" outlineLevel="0" collapsed="false">
      <c r="A23" s="14" t="n">
        <v>10</v>
      </c>
      <c r="B23" s="15"/>
      <c r="C23" s="15"/>
      <c r="D23" s="15"/>
      <c r="E23" s="16"/>
      <c r="F23" s="16"/>
      <c r="G23" s="16"/>
      <c r="H23" s="16"/>
      <c r="I23" s="16"/>
      <c r="J23" s="16"/>
      <c r="K23" s="16"/>
      <c r="L23" s="17" t="str">
        <f aca="false">IF(E23="","",ROUND(E23-I23-J23,2))</f>
        <v/>
      </c>
      <c r="M23" s="17" t="str">
        <f aca="false">IF(OR(E23="",K23=""),"",ROUND(K23-L23,2))</f>
        <v/>
      </c>
      <c r="N23" s="16"/>
      <c r="O23" s="17" t="str">
        <f aca="false">IF(OR(E23="",N22="",D23="",D22=""),"",IF(YEAR(D23)&lt;&gt;YEAR(D22),ROUND(E23,2),ROUND(N22+E23,2)))</f>
        <v/>
      </c>
      <c r="P23" s="17" t="str">
        <f aca="false">IF(OR(O23="",N23=""),"",ROUND(N23-O23,2))</f>
        <v/>
      </c>
      <c r="Q23" s="18" t="str">
        <f aca="false">IF(OR(D23="",D22=""),"",D23-D22)</f>
        <v/>
      </c>
      <c r="R23" s="19" t="str">
        <f aca="false">IF(E23="","",IF(IF(ISNUMBER(Q23),IF(ISNUMBER($D$9),Q23&gt;1.5*$D$9,FALSE()),FALSE()),"Gap?",IF(IF(ISNUMBER(M23),ABS(M23)&gt;$D$10,FALSE()),"Net math",IF(IF(ISNUMBER(P23),ABS(P23)&gt;$D$10,FALSE()),"YTD","OK"))))</f>
        <v/>
      </c>
      <c r="S23" s="20"/>
    </row>
    <row r="24" customFormat="false" ht="19.5" hidden="false" customHeight="true" outlineLevel="0" collapsed="false">
      <c r="A24" s="14" t="n">
        <v>11</v>
      </c>
      <c r="B24" s="15"/>
      <c r="C24" s="15"/>
      <c r="D24" s="15"/>
      <c r="E24" s="16"/>
      <c r="F24" s="16"/>
      <c r="G24" s="16"/>
      <c r="H24" s="16"/>
      <c r="I24" s="16"/>
      <c r="J24" s="16"/>
      <c r="K24" s="16"/>
      <c r="L24" s="17" t="str">
        <f aca="false">IF(E24="","",ROUND(E24-I24-J24,2))</f>
        <v/>
      </c>
      <c r="M24" s="17" t="str">
        <f aca="false">IF(OR(E24="",K24=""),"",ROUND(K24-L24,2))</f>
        <v/>
      </c>
      <c r="N24" s="16"/>
      <c r="O24" s="17" t="str">
        <f aca="false">IF(OR(E24="",N23="",D24="",D23=""),"",IF(YEAR(D24)&lt;&gt;YEAR(D23),ROUND(E24,2),ROUND(N23+E24,2)))</f>
        <v/>
      </c>
      <c r="P24" s="17" t="str">
        <f aca="false">IF(OR(O24="",N24=""),"",ROUND(N24-O24,2))</f>
        <v/>
      </c>
      <c r="Q24" s="18" t="str">
        <f aca="false">IF(OR(D24="",D23=""),"",D24-D23)</f>
        <v/>
      </c>
      <c r="R24" s="19" t="str">
        <f aca="false">IF(E24="","",IF(IF(ISNUMBER(Q24),IF(ISNUMBER($D$9),Q24&gt;1.5*$D$9,FALSE()),FALSE()),"Gap?",IF(IF(ISNUMBER(M24),ABS(M24)&gt;$D$10,FALSE()),"Net math",IF(IF(ISNUMBER(P24),ABS(P24)&gt;$D$10,FALSE()),"YTD","OK"))))</f>
        <v/>
      </c>
      <c r="S24" s="20"/>
    </row>
    <row r="25" customFormat="false" ht="19.5" hidden="false" customHeight="true" outlineLevel="0" collapsed="false">
      <c r="A25" s="14" t="n">
        <v>12</v>
      </c>
      <c r="B25" s="15"/>
      <c r="C25" s="15"/>
      <c r="D25" s="15"/>
      <c r="E25" s="16"/>
      <c r="F25" s="16"/>
      <c r="G25" s="16"/>
      <c r="H25" s="16"/>
      <c r="I25" s="16"/>
      <c r="J25" s="16"/>
      <c r="K25" s="16"/>
      <c r="L25" s="17" t="str">
        <f aca="false">IF(E25="","",ROUND(E25-I25-J25,2))</f>
        <v/>
      </c>
      <c r="M25" s="17" t="str">
        <f aca="false">IF(OR(E25="",K25=""),"",ROUND(K25-L25,2))</f>
        <v/>
      </c>
      <c r="N25" s="16"/>
      <c r="O25" s="17" t="str">
        <f aca="false">IF(OR(E25="",N24="",D25="",D24=""),"",IF(YEAR(D25)&lt;&gt;YEAR(D24),ROUND(E25,2),ROUND(N24+E25,2)))</f>
        <v/>
      </c>
      <c r="P25" s="17" t="str">
        <f aca="false">IF(OR(O25="",N25=""),"",ROUND(N25-O25,2))</f>
        <v/>
      </c>
      <c r="Q25" s="18" t="str">
        <f aca="false">IF(OR(D25="",D24=""),"",D25-D24)</f>
        <v/>
      </c>
      <c r="R25" s="19" t="str">
        <f aca="false">IF(E25="","",IF(IF(ISNUMBER(Q25),IF(ISNUMBER($D$9),Q25&gt;1.5*$D$9,FALSE()),FALSE()),"Gap?",IF(IF(ISNUMBER(M25),ABS(M25)&gt;$D$10,FALSE()),"Net math",IF(IF(ISNUMBER(P25),ABS(P25)&gt;$D$10,FALSE()),"YTD","OK"))))</f>
        <v/>
      </c>
      <c r="S25" s="20"/>
    </row>
    <row r="27" customFormat="false" ht="15" hidden="false" customHeight="true" outlineLevel="0" collapsed="false">
      <c r="A27" s="21" t="s">
        <v>38</v>
      </c>
      <c r="B27" s="21"/>
      <c r="C27" s="21"/>
      <c r="D27" s="21"/>
      <c r="E27" s="21"/>
      <c r="F27" s="21"/>
      <c r="G27" s="21"/>
      <c r="H27" s="21"/>
      <c r="I27" s="21"/>
      <c r="J27" s="21"/>
      <c r="K27" s="21"/>
      <c r="L27" s="21"/>
      <c r="M27" s="21"/>
      <c r="N27" s="21"/>
      <c r="O27" s="21"/>
      <c r="P27" s="21"/>
      <c r="Q27" s="21"/>
      <c r="R27" s="21"/>
      <c r="S27" s="21"/>
    </row>
    <row r="28" customFormat="false" ht="27.75" hidden="false" customHeight="true" outlineLevel="0" collapsed="false">
      <c r="A28" s="8" t="s">
        <v>39</v>
      </c>
      <c r="B28" s="8"/>
      <c r="C28" s="8"/>
      <c r="D28" s="8"/>
      <c r="E28" s="8"/>
      <c r="F28" s="8"/>
      <c r="G28" s="8"/>
      <c r="H28" s="8"/>
      <c r="I28" s="8"/>
      <c r="J28" s="8"/>
      <c r="K28" s="8"/>
      <c r="L28" s="8"/>
      <c r="M28" s="8"/>
      <c r="N28" s="8"/>
      <c r="O28" s="8"/>
      <c r="P28" s="8"/>
      <c r="Q28" s="8"/>
      <c r="R28" s="8"/>
      <c r="S28" s="8"/>
    </row>
    <row r="29" customFormat="false" ht="27.75" hidden="false" customHeight="true" outlineLevel="0" collapsed="false">
      <c r="A29" s="8" t="s">
        <v>40</v>
      </c>
      <c r="B29" s="8"/>
      <c r="C29" s="8"/>
      <c r="D29" s="8"/>
      <c r="E29" s="8"/>
      <c r="F29" s="8"/>
      <c r="G29" s="8"/>
      <c r="H29" s="8"/>
      <c r="I29" s="8"/>
      <c r="J29" s="8"/>
      <c r="K29" s="8"/>
      <c r="L29" s="8"/>
      <c r="M29" s="8"/>
      <c r="N29" s="8"/>
      <c r="O29" s="8"/>
      <c r="P29" s="8"/>
      <c r="Q29" s="8"/>
      <c r="R29" s="8"/>
      <c r="S29" s="8"/>
    </row>
    <row r="30" customFormat="false" ht="27.75" hidden="false" customHeight="true" outlineLevel="0" collapsed="false">
      <c r="A30" s="8" t="s">
        <v>41</v>
      </c>
      <c r="B30" s="8"/>
      <c r="C30" s="8"/>
      <c r="D30" s="8"/>
      <c r="E30" s="8"/>
      <c r="F30" s="8"/>
      <c r="G30" s="8"/>
      <c r="H30" s="8"/>
      <c r="I30" s="8"/>
      <c r="J30" s="8"/>
      <c r="K30" s="8"/>
      <c r="L30" s="8"/>
      <c r="M30" s="8"/>
      <c r="N30" s="8"/>
      <c r="O30" s="8"/>
      <c r="P30" s="8"/>
      <c r="Q30" s="8"/>
      <c r="R30" s="8"/>
      <c r="S30" s="8"/>
    </row>
    <row r="31" customFormat="false" ht="27.75" hidden="false" customHeight="true" outlineLevel="0" collapsed="false">
      <c r="A31" s="8" t="s">
        <v>42</v>
      </c>
      <c r="B31" s="8"/>
      <c r="C31" s="8"/>
      <c r="D31" s="8"/>
      <c r="E31" s="8"/>
      <c r="F31" s="8"/>
      <c r="G31" s="8"/>
      <c r="H31" s="8"/>
      <c r="I31" s="8"/>
      <c r="J31" s="8"/>
      <c r="K31" s="8"/>
      <c r="L31" s="8"/>
      <c r="M31" s="8"/>
      <c r="N31" s="8"/>
      <c r="O31" s="8"/>
      <c r="P31" s="8"/>
      <c r="Q31" s="8"/>
      <c r="R31" s="8"/>
      <c r="S31" s="8"/>
    </row>
  </sheetData>
  <mergeCells count="34">
    <mergeCell ref="A2:S2"/>
    <mergeCell ref="A3:S3"/>
    <mergeCell ref="A5:C5"/>
    <mergeCell ref="D5:F5"/>
    <mergeCell ref="H5:K5"/>
    <mergeCell ref="L5:M5"/>
    <mergeCell ref="N5:S11"/>
    <mergeCell ref="A6:C6"/>
    <mergeCell ref="D6:F6"/>
    <mergeCell ref="H6:K6"/>
    <mergeCell ref="L6:M6"/>
    <mergeCell ref="A7:C7"/>
    <mergeCell ref="D7:F7"/>
    <mergeCell ref="H7:K7"/>
    <mergeCell ref="L7:M7"/>
    <mergeCell ref="A8:C8"/>
    <mergeCell ref="D8:F8"/>
    <mergeCell ref="H8:K8"/>
    <mergeCell ref="L8:M8"/>
    <mergeCell ref="A9:C9"/>
    <mergeCell ref="D9:F9"/>
    <mergeCell ref="H9:K9"/>
    <mergeCell ref="L9:M9"/>
    <mergeCell ref="A10:C10"/>
    <mergeCell ref="D10:F10"/>
    <mergeCell ref="H10:K10"/>
    <mergeCell ref="L10:M10"/>
    <mergeCell ref="H11:K11"/>
    <mergeCell ref="L11:M11"/>
    <mergeCell ref="A27:S27"/>
    <mergeCell ref="A28:S28"/>
    <mergeCell ref="A29:S29"/>
    <mergeCell ref="A30:S30"/>
    <mergeCell ref="A31:S31"/>
  </mergeCells>
  <conditionalFormatting sqref="R14:R25">
    <cfRule type="expression" priority="2" aboveAverage="0" equalAverage="0" bottom="0" percent="0" rank="0" text="" dxfId="0">
      <formula>R14="OK"</formula>
    </cfRule>
    <cfRule type="expression" priority="3" aboveAverage="0" equalAverage="0" bottom="0" percent="0" rank="0" text="" dxfId="1">
      <formula>AND(R14&lt;&gt;"",R14&lt;&gt;"OK")</formula>
    </cfRule>
  </conditionalFormatting>
  <conditionalFormatting sqref="M14:M25">
    <cfRule type="expression" priority="4" aboveAverage="0" equalAverage="0" bottom="0" percent="0" rank="0" text="" dxfId="1">
      <formula>AND(ISNUMBER(M14),ABS(M14)&gt;$D$10)</formula>
    </cfRule>
  </conditionalFormatting>
  <conditionalFormatting sqref="P14:P25">
    <cfRule type="expression" priority="5" aboveAverage="0" equalAverage="0" bottom="0" percent="0" rank="0" text="" dxfId="1">
      <formula>AND(ISNUMBER(P14),ABS(P14)&gt;$D$10)</formula>
    </cfRule>
  </conditionalFormatting>
  <conditionalFormatting sqref="Q15:Q25">
    <cfRule type="expression" priority="6" aboveAverage="0" equalAverage="0" bottom="0" percent="0" rank="0" text="" dxfId="1">
      <formula>AND(ISNUMBER(Q15),ISNUMBER($D$9),Q15&gt;1.5*$D$9)</formula>
    </cfRule>
  </conditionalFormatting>
  <dataValidations count="4">
    <dataValidation allowBlank="true" error="Choose Weekly, Biweekly, Semimonthly or Monthly." errorStyle="stop" errorTitle="Pay frequency" operator="between" showDropDown="false" showErrorMessage="false" showInputMessage="false" sqref="D7" type="list">
      <formula1>"Weekly,Biweekly,Semimonthly,Monthly"</formula1>
      <formula2>0</formula2>
    </dataValidation>
    <dataValidation allowBlank="true" error="Enter a date such as 03/14/2025." errorStyle="stop" errorTitle="Date" operator="between" showDropDown="false" showErrorMessage="false" showInputMessage="false" sqref="B14:D25" type="date">
      <formula1>36526</formula1>
      <formula2>73415</formula2>
    </dataValidation>
    <dataValidation allowBlank="true" error="Enter a number, for example 1053.00." errorStyle="stop" errorTitle="Amount" operator="between" showDropDown="false" showErrorMessage="false" showInputMessage="false" sqref="E14:K25 N14:N25" type="decimal">
      <formula1>-10000000</formula1>
      <formula2>10000000</formula2>
    </dataValidation>
    <dataValidation allowBlank="false" errorStyle="stop" operator="between" showDropDown="false" showErrorMessage="false" showInputMessage="false" sqref="D10" type="decimal">
      <formula1>0</formula1>
      <formula2>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3" topLeftCell="B14" activePane="bottomRight" state="frozen"/>
      <selection pane="topLeft" activeCell="A1" activeCellId="0" sqref="A1"/>
      <selection pane="topRight" activeCell="B1" activeCellId="0" sqref="B1"/>
      <selection pane="bottomLeft" activeCell="A14" activeCellId="0" sqref="A14"/>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5" min="2" style="0" width="13"/>
    <col collapsed="false" customWidth="true" hidden="false" outlineLevel="0" max="7" min="6" style="0" width="12"/>
    <col collapsed="false" customWidth="true" hidden="false" outlineLevel="0" max="11" min="8" style="0" width="13"/>
    <col collapsed="false" customWidth="true" hidden="false" outlineLevel="0" max="12" min="12" style="0" width="16"/>
    <col collapsed="false" customWidth="true" hidden="false" outlineLevel="0" max="13" min="13" style="0" width="15"/>
    <col collapsed="false" customWidth="true" hidden="false" outlineLevel="0" max="14" min="14" style="0" width="14"/>
    <col collapsed="false" customWidth="true" hidden="false" outlineLevel="0" max="15" min="15" style="0" width="18"/>
    <col collapsed="false" customWidth="true" hidden="false" outlineLevel="0" max="16" min="16" style="0" width="16"/>
    <col collapsed="false" customWidth="true" hidden="false" outlineLevel="0" max="17" min="17" style="0" width="14"/>
    <col collapsed="false" customWidth="true" hidden="false" outlineLevel="0" max="18" min="18" style="0" width="11"/>
    <col collapsed="false" customWidth="true" hidden="false" outlineLevel="0" max="19" min="19" style="0" width="44"/>
  </cols>
  <sheetData>
    <row r="1" customFormat="false" ht="19.7" hidden="false" customHeight="false" outlineLevel="0" collapsed="false">
      <c r="A1" s="1" t="s">
        <v>43</v>
      </c>
    </row>
    <row r="2" customFormat="false" ht="15" hidden="false" customHeight="false" outlineLevel="0" collapsed="false">
      <c r="A2" s="2" t="s">
        <v>1</v>
      </c>
      <c r="B2" s="2"/>
      <c r="C2" s="2"/>
      <c r="D2" s="2"/>
      <c r="E2" s="2"/>
      <c r="F2" s="2"/>
      <c r="G2" s="2"/>
      <c r="H2" s="2"/>
      <c r="I2" s="2"/>
      <c r="J2" s="2"/>
      <c r="K2" s="2"/>
      <c r="L2" s="2"/>
      <c r="M2" s="2"/>
      <c r="N2" s="2"/>
      <c r="O2" s="2"/>
      <c r="P2" s="2"/>
      <c r="Q2" s="2"/>
      <c r="R2" s="2"/>
      <c r="S2" s="2"/>
    </row>
    <row r="3" customFormat="false" ht="15" hidden="false" customHeight="false" outlineLevel="0" collapsed="false">
      <c r="A3" s="3" t="s">
        <v>2</v>
      </c>
      <c r="B3" s="3"/>
      <c r="C3" s="3"/>
      <c r="D3" s="3"/>
      <c r="E3" s="3"/>
      <c r="F3" s="3"/>
      <c r="G3" s="3"/>
      <c r="H3" s="3"/>
      <c r="I3" s="3"/>
      <c r="J3" s="3"/>
      <c r="K3" s="3"/>
      <c r="L3" s="3"/>
      <c r="M3" s="3"/>
      <c r="N3" s="3"/>
      <c r="O3" s="3"/>
      <c r="P3" s="3"/>
      <c r="Q3" s="3"/>
      <c r="R3" s="3"/>
      <c r="S3" s="3"/>
    </row>
    <row r="4" customFormat="false" ht="15" hidden="false" customHeight="false" outlineLevel="0" collapsed="false">
      <c r="A4" s="4" t="s">
        <v>3</v>
      </c>
      <c r="H4" s="4" t="s">
        <v>4</v>
      </c>
    </row>
    <row r="5" customFormat="false" ht="15" hidden="false" customHeight="true" outlineLevel="0" collapsed="false">
      <c r="A5" s="5" t="s">
        <v>5</v>
      </c>
      <c r="B5" s="5"/>
      <c r="C5" s="5"/>
      <c r="D5" s="6" t="s">
        <v>44</v>
      </c>
      <c r="E5" s="6"/>
      <c r="F5" s="6"/>
      <c r="H5" s="5" t="s">
        <v>6</v>
      </c>
      <c r="I5" s="5"/>
      <c r="J5" s="5"/>
      <c r="K5" s="5"/>
      <c r="L5" s="7" t="n">
        <f aca="false">COUNT(E14:E25)</f>
        <v>3</v>
      </c>
      <c r="M5" s="7"/>
      <c r="N5" s="8" t="s">
        <v>7</v>
      </c>
      <c r="O5" s="8"/>
      <c r="P5" s="8"/>
      <c r="Q5" s="8"/>
      <c r="R5" s="8"/>
      <c r="S5" s="8"/>
    </row>
    <row r="6" customFormat="false" ht="15" hidden="false" customHeight="false" outlineLevel="0" collapsed="false">
      <c r="A6" s="5" t="s">
        <v>8</v>
      </c>
      <c r="B6" s="5"/>
      <c r="C6" s="5"/>
      <c r="D6" s="6" t="s">
        <v>45</v>
      </c>
      <c r="E6" s="6"/>
      <c r="F6" s="6"/>
      <c r="H6" s="5" t="s">
        <v>9</v>
      </c>
      <c r="I6" s="5"/>
      <c r="J6" s="5"/>
      <c r="K6" s="5"/>
      <c r="L6" s="9" t="n">
        <f aca="false">IF(L5=0,"",ROUND(AVERAGE(E14:E25),2))</f>
        <v>964</v>
      </c>
      <c r="M6" s="9"/>
      <c r="N6" s="8"/>
      <c r="O6" s="8"/>
      <c r="P6" s="8"/>
      <c r="Q6" s="8"/>
      <c r="R6" s="8"/>
      <c r="S6" s="8"/>
    </row>
    <row r="7" customFormat="false" ht="15" hidden="false" customHeight="false" outlineLevel="0" collapsed="false">
      <c r="A7" s="5" t="s">
        <v>10</v>
      </c>
      <c r="B7" s="5"/>
      <c r="C7" s="5"/>
      <c r="D7" s="6" t="s">
        <v>46</v>
      </c>
      <c r="E7" s="6"/>
      <c r="F7" s="6"/>
      <c r="H7" s="5" t="s">
        <v>11</v>
      </c>
      <c r="I7" s="5"/>
      <c r="J7" s="5"/>
      <c r="K7" s="5"/>
      <c r="L7" s="9" t="n">
        <f aca="false">IF(OR(L6="",D8=""),"",ROUND(L6*D8,2))</f>
        <v>50128</v>
      </c>
      <c r="M7" s="9"/>
      <c r="N7" s="8"/>
      <c r="O7" s="8"/>
      <c r="P7" s="8"/>
      <c r="Q7" s="8"/>
      <c r="R7" s="8"/>
      <c r="S7" s="8"/>
    </row>
    <row r="8" customFormat="false" ht="15" hidden="false" customHeight="false" outlineLevel="0" collapsed="false">
      <c r="A8" s="5" t="s">
        <v>12</v>
      </c>
      <c r="B8" s="5"/>
      <c r="C8" s="5"/>
      <c r="D8" s="10" t="n">
        <f aca="false">IF(D7="Weekly",52,IF(D7="Biweekly",26,IF(D7="Semimonthly",24,IF(D7="Monthly",12,""))))</f>
        <v>52</v>
      </c>
      <c r="E8" s="10"/>
      <c r="F8" s="10"/>
      <c r="H8" s="5" t="s">
        <v>13</v>
      </c>
      <c r="I8" s="5"/>
      <c r="J8" s="5"/>
      <c r="K8" s="5"/>
      <c r="L8" s="9" t="n">
        <f aca="false">IF(L7="","",ROUND(L7/12,2))</f>
        <v>4177.33</v>
      </c>
      <c r="M8" s="9"/>
      <c r="N8" s="8"/>
      <c r="O8" s="8"/>
      <c r="P8" s="8"/>
      <c r="Q8" s="8"/>
      <c r="R8" s="8"/>
      <c r="S8" s="8"/>
    </row>
    <row r="9" customFormat="false" ht="15" hidden="false" customHeight="false" outlineLevel="0" collapsed="false">
      <c r="A9" s="5" t="s">
        <v>14</v>
      </c>
      <c r="B9" s="5"/>
      <c r="C9" s="5"/>
      <c r="D9" s="10" t="n">
        <f aca="false">IF(D7="Weekly",7,IF(D7="Biweekly",14,IF(D7="Semimonthly",15,IF(D7="Monthly",30,""))))</f>
        <v>7</v>
      </c>
      <c r="E9" s="10"/>
      <c r="F9" s="10"/>
      <c r="H9" s="5" t="s">
        <v>15</v>
      </c>
      <c r="I9" s="5"/>
      <c r="J9" s="5"/>
      <c r="K9" s="5"/>
      <c r="L9" s="9" t="n">
        <f aca="false">IF(COUNT(N14:N25)=0,"",INDEX(N14:N25,MATCH(9.99E+307,N14:N25)))</f>
        <v>12607.5</v>
      </c>
      <c r="M9" s="9"/>
      <c r="N9" s="8"/>
      <c r="O9" s="8"/>
      <c r="P9" s="8"/>
      <c r="Q9" s="8"/>
      <c r="R9" s="8"/>
      <c r="S9" s="8"/>
    </row>
    <row r="10" customFormat="false" ht="15" hidden="false" customHeight="false" outlineLevel="0" collapsed="false">
      <c r="A10" s="5" t="s">
        <v>16</v>
      </c>
      <c r="B10" s="5"/>
      <c r="C10" s="5"/>
      <c r="D10" s="11" t="n">
        <v>0.02</v>
      </c>
      <c r="E10" s="11"/>
      <c r="F10" s="11"/>
      <c r="H10" s="5" t="s">
        <v>17</v>
      </c>
      <c r="I10" s="5"/>
      <c r="J10" s="5"/>
      <c r="K10" s="5"/>
      <c r="L10" s="12" t="n">
        <f aca="false">IF(SUM(E14:E25)=0,"",SUM(F14:H25)/SUM(E14:E25))</f>
        <v>0.0466804979253112</v>
      </c>
      <c r="M10" s="12"/>
      <c r="N10" s="8"/>
      <c r="O10" s="8"/>
      <c r="P10" s="8"/>
      <c r="Q10" s="8"/>
      <c r="R10" s="8"/>
      <c r="S10" s="8"/>
    </row>
    <row r="11" customFormat="false" ht="15" hidden="false" customHeight="false" outlineLevel="0" collapsed="false">
      <c r="H11" s="5" t="s">
        <v>18</v>
      </c>
      <c r="I11" s="5"/>
      <c r="J11" s="5"/>
      <c r="K11" s="5"/>
      <c r="L11" s="7" t="n">
        <f aca="false">SUMPRODUCT((R14:R25&lt;&gt;"")*(R14:R25&lt;&gt;"OK"))</f>
        <v>2</v>
      </c>
      <c r="M11" s="7"/>
      <c r="N11" s="8"/>
      <c r="O11" s="8"/>
      <c r="P11" s="8"/>
      <c r="Q11" s="8"/>
      <c r="R11" s="8"/>
      <c r="S11" s="8"/>
    </row>
    <row r="13" customFormat="false" ht="57.75" hidden="false" customHeight="true" outlineLevel="0" collapsed="false">
      <c r="A13" s="13" t="s">
        <v>19</v>
      </c>
      <c r="B13" s="13" t="s">
        <v>20</v>
      </c>
      <c r="C13" s="13" t="s">
        <v>21</v>
      </c>
      <c r="D13" s="13" t="s">
        <v>22</v>
      </c>
      <c r="E13" s="13" t="s">
        <v>23</v>
      </c>
      <c r="F13" s="13" t="s">
        <v>24</v>
      </c>
      <c r="G13" s="13" t="s">
        <v>25</v>
      </c>
      <c r="H13" s="13" t="s">
        <v>26</v>
      </c>
      <c r="I13" s="13" t="s">
        <v>27</v>
      </c>
      <c r="J13" s="13" t="s">
        <v>28</v>
      </c>
      <c r="K13" s="13" t="s">
        <v>29</v>
      </c>
      <c r="L13" s="13" t="s">
        <v>30</v>
      </c>
      <c r="M13" s="13" t="s">
        <v>31</v>
      </c>
      <c r="N13" s="13" t="s">
        <v>32</v>
      </c>
      <c r="O13" s="13" t="s">
        <v>33</v>
      </c>
      <c r="P13" s="13" t="s">
        <v>34</v>
      </c>
      <c r="Q13" s="13" t="s">
        <v>35</v>
      </c>
      <c r="R13" s="13" t="s">
        <v>36</v>
      </c>
      <c r="S13" s="13" t="s">
        <v>37</v>
      </c>
    </row>
    <row r="14" customFormat="false" ht="19.5" hidden="false" customHeight="true" outlineLevel="0" collapsed="false">
      <c r="A14" s="14" t="n">
        <v>1</v>
      </c>
      <c r="B14" s="15" t="n">
        <v>45719</v>
      </c>
      <c r="C14" s="15" t="n">
        <v>45725</v>
      </c>
      <c r="D14" s="15" t="n">
        <v>45730</v>
      </c>
      <c r="E14" s="16" t="n">
        <v>918</v>
      </c>
      <c r="F14" s="16"/>
      <c r="G14" s="16"/>
      <c r="H14" s="16"/>
      <c r="I14" s="16" t="n">
        <v>164.59</v>
      </c>
      <c r="J14" s="16" t="n">
        <v>91.14</v>
      </c>
      <c r="K14" s="16" t="n">
        <v>662.27</v>
      </c>
      <c r="L14" s="17" t="n">
        <f aca="false">IF(E14="","",ROUND(E14-I14-J14,2))</f>
        <v>662.27</v>
      </c>
      <c r="M14" s="17" t="n">
        <f aca="false">IF(OR(E14="",K14=""),"",ROUND(K14-L14,2))</f>
        <v>0</v>
      </c>
      <c r="N14" s="16" t="n">
        <v>9648</v>
      </c>
      <c r="O14" s="17"/>
      <c r="P14" s="17"/>
      <c r="Q14" s="18"/>
      <c r="R14" s="19" t="str">
        <f aca="false">IF(E14="","",IF(IF(ISNUMBER(M14),ABS(M14)&gt;$D$10,FALSE()),"Net math","OK"))</f>
        <v>OK</v>
      </c>
      <c r="S14" s="20"/>
    </row>
    <row r="15" customFormat="false" ht="43.5" hidden="false" customHeight="true" outlineLevel="0" collapsed="false">
      <c r="A15" s="14" t="n">
        <v>2</v>
      </c>
      <c r="B15" s="15" t="n">
        <v>45726</v>
      </c>
      <c r="C15" s="15" t="n">
        <v>45732</v>
      </c>
      <c r="D15" s="15" t="n">
        <v>45737</v>
      </c>
      <c r="E15" s="16" t="n">
        <v>1053</v>
      </c>
      <c r="F15" s="16" t="n">
        <v>135</v>
      </c>
      <c r="G15" s="16"/>
      <c r="H15" s="16"/>
      <c r="I15" s="16" t="n">
        <v>190.62</v>
      </c>
      <c r="J15" s="16" t="n">
        <v>107.59</v>
      </c>
      <c r="K15" s="16" t="n">
        <v>767.19</v>
      </c>
      <c r="L15" s="17" t="n">
        <f aca="false">IF(E15="","",ROUND(E15-I15-J15,2))</f>
        <v>754.79</v>
      </c>
      <c r="M15" s="17" t="n">
        <f aca="false">IF(OR(E15="",K15=""),"",ROUND(K15-L15,2))</f>
        <v>12.4</v>
      </c>
      <c r="N15" s="16" t="n">
        <v>10701</v>
      </c>
      <c r="O15" s="17" t="n">
        <f aca="false">IF(OR(E15="",N14="",D15="",D14=""),"",IF(YEAR(D15)&lt;&gt;YEAR(D14),ROUND(E15,2),ROUND(N14+E15,2)))</f>
        <v>10701</v>
      </c>
      <c r="P15" s="17" t="n">
        <f aca="false">IF(OR(O15="",N15=""),"",ROUND(N15-O15,2))</f>
        <v>0</v>
      </c>
      <c r="Q15" s="18" t="n">
        <f aca="false">IF(OR(D15="",D14=""),"",D15-D14)</f>
        <v>7</v>
      </c>
      <c r="R15" s="19" t="str">
        <f aca="false">IF(E15="","",IF(IF(ISNUMBER(Q15),IF(ISNUMBER($D$9),Q15&gt;1.5*$D$9,FALSE()),FALSE()),"Gap?",IF(IF(ISNUMBER(M15),ABS(M15)&gt;$D$10,FALSE()),"Net math",IF(IF(ISNUMBER(P15),ABS(P15)&gt;$D$10,FALSE()),"YTD","OK"))))</f>
        <v>Net math</v>
      </c>
      <c r="S15" s="20" t="s">
        <v>47</v>
      </c>
    </row>
    <row r="16" customFormat="false" ht="43.5" hidden="false" customHeight="true" outlineLevel="0" collapsed="false">
      <c r="A16" s="14" t="n">
        <v>3</v>
      </c>
      <c r="B16" s="15" t="n">
        <v>45740</v>
      </c>
      <c r="C16" s="15" t="n">
        <v>45746</v>
      </c>
      <c r="D16" s="15" t="n">
        <v>45751</v>
      </c>
      <c r="E16" s="16" t="n">
        <v>921</v>
      </c>
      <c r="F16" s="16"/>
      <c r="G16" s="16"/>
      <c r="H16" s="16"/>
      <c r="I16" s="16" t="n">
        <v>165.16</v>
      </c>
      <c r="J16" s="16" t="n">
        <v>91.23</v>
      </c>
      <c r="K16" s="16" t="n">
        <v>664.61</v>
      </c>
      <c r="L16" s="17" t="n">
        <f aca="false">IF(E16="","",ROUND(E16-I16-J16,2))</f>
        <v>664.61</v>
      </c>
      <c r="M16" s="17" t="n">
        <f aca="false">IF(OR(E16="",K16=""),"",ROUND(K16-L16,2))</f>
        <v>0</v>
      </c>
      <c r="N16" s="16" t="n">
        <v>12607.5</v>
      </c>
      <c r="O16" s="17" t="n">
        <f aca="false">IF(OR(E16="",N15="",D16="",D15=""),"",IF(YEAR(D16)&lt;&gt;YEAR(D15),ROUND(E16,2),ROUND(N15+E16,2)))</f>
        <v>11622</v>
      </c>
      <c r="P16" s="17" t="n">
        <f aca="false">IF(OR(O16="",N16=""),"",ROUND(N16-O16,2))</f>
        <v>985.5</v>
      </c>
      <c r="Q16" s="18" t="n">
        <f aca="false">IF(OR(D16="",D15=""),"",D16-D15)</f>
        <v>14</v>
      </c>
      <c r="R16" s="19" t="str">
        <f aca="false">IF(E16="","",IF(IF(ISNUMBER(Q16),IF(ISNUMBER($D$9),Q16&gt;1.5*$D$9,FALSE()),FALSE()),"Gap?",IF(IF(ISNUMBER(M16),ABS(M16)&gt;$D$10,FALSE()),"Net math",IF(IF(ISNUMBER(P16),ABS(P16)&gt;$D$10,FALSE()),"YTD","OK"))))</f>
        <v>Gap?</v>
      </c>
      <c r="S16" s="20" t="s">
        <v>48</v>
      </c>
    </row>
    <row r="17" customFormat="false" ht="19.5" hidden="false" customHeight="true" outlineLevel="0" collapsed="false">
      <c r="A17" s="14" t="n">
        <v>4</v>
      </c>
      <c r="B17" s="15"/>
      <c r="C17" s="15"/>
      <c r="D17" s="15"/>
      <c r="E17" s="16"/>
      <c r="F17" s="16"/>
      <c r="G17" s="16"/>
      <c r="H17" s="16"/>
      <c r="I17" s="16"/>
      <c r="J17" s="16"/>
      <c r="K17" s="16"/>
      <c r="L17" s="17" t="str">
        <f aca="false">IF(E17="","",ROUND(E17-I17-J17,2))</f>
        <v/>
      </c>
      <c r="M17" s="17" t="str">
        <f aca="false">IF(OR(E17="",K17=""),"",ROUND(K17-L17,2))</f>
        <v/>
      </c>
      <c r="N17" s="16"/>
      <c r="O17" s="17" t="str">
        <f aca="false">IF(OR(E17="",N16="",D17="",D16=""),"",IF(YEAR(D17)&lt;&gt;YEAR(D16),ROUND(E17,2),ROUND(N16+E17,2)))</f>
        <v/>
      </c>
      <c r="P17" s="17" t="str">
        <f aca="false">IF(OR(O17="",N17=""),"",ROUND(N17-O17,2))</f>
        <v/>
      </c>
      <c r="Q17" s="18" t="str">
        <f aca="false">IF(OR(D17="",D16=""),"",D17-D16)</f>
        <v/>
      </c>
      <c r="R17" s="19" t="str">
        <f aca="false">IF(E17="","",IF(IF(ISNUMBER(Q17),IF(ISNUMBER($D$9),Q17&gt;1.5*$D$9,FALSE()),FALSE()),"Gap?",IF(IF(ISNUMBER(M17),ABS(M17)&gt;$D$10,FALSE()),"Net math",IF(IF(ISNUMBER(P17),ABS(P17)&gt;$D$10,FALSE()),"YTD","OK"))))</f>
        <v/>
      </c>
      <c r="S17" s="20"/>
    </row>
    <row r="18" customFormat="false" ht="19.5" hidden="false" customHeight="true" outlineLevel="0" collapsed="false">
      <c r="A18" s="14" t="n">
        <v>5</v>
      </c>
      <c r="B18" s="15"/>
      <c r="C18" s="15"/>
      <c r="D18" s="15"/>
      <c r="E18" s="16"/>
      <c r="F18" s="16"/>
      <c r="G18" s="16"/>
      <c r="H18" s="16"/>
      <c r="I18" s="16"/>
      <c r="J18" s="16"/>
      <c r="K18" s="16"/>
      <c r="L18" s="17" t="str">
        <f aca="false">IF(E18="","",ROUND(E18-I18-J18,2))</f>
        <v/>
      </c>
      <c r="M18" s="17" t="str">
        <f aca="false">IF(OR(E18="",K18=""),"",ROUND(K18-L18,2))</f>
        <v/>
      </c>
      <c r="N18" s="16"/>
      <c r="O18" s="17" t="str">
        <f aca="false">IF(OR(E18="",N17="",D18="",D17=""),"",IF(YEAR(D18)&lt;&gt;YEAR(D17),ROUND(E18,2),ROUND(N17+E18,2)))</f>
        <v/>
      </c>
      <c r="P18" s="17" t="str">
        <f aca="false">IF(OR(O18="",N18=""),"",ROUND(N18-O18,2))</f>
        <v/>
      </c>
      <c r="Q18" s="18" t="str">
        <f aca="false">IF(OR(D18="",D17=""),"",D18-D17)</f>
        <v/>
      </c>
      <c r="R18" s="19" t="str">
        <f aca="false">IF(E18="","",IF(IF(ISNUMBER(Q18),IF(ISNUMBER($D$9),Q18&gt;1.5*$D$9,FALSE()),FALSE()),"Gap?",IF(IF(ISNUMBER(M18),ABS(M18)&gt;$D$10,FALSE()),"Net math",IF(IF(ISNUMBER(P18),ABS(P18)&gt;$D$10,FALSE()),"YTD","OK"))))</f>
        <v/>
      </c>
      <c r="S18" s="20"/>
    </row>
    <row r="19" customFormat="false" ht="19.5" hidden="false" customHeight="true" outlineLevel="0" collapsed="false">
      <c r="A19" s="14" t="n">
        <v>6</v>
      </c>
      <c r="B19" s="15"/>
      <c r="C19" s="15"/>
      <c r="D19" s="15"/>
      <c r="E19" s="16"/>
      <c r="F19" s="16"/>
      <c r="G19" s="16"/>
      <c r="H19" s="16"/>
      <c r="I19" s="16"/>
      <c r="J19" s="16"/>
      <c r="K19" s="16"/>
      <c r="L19" s="17" t="str">
        <f aca="false">IF(E19="","",ROUND(E19-I19-J19,2))</f>
        <v/>
      </c>
      <c r="M19" s="17" t="str">
        <f aca="false">IF(OR(E19="",K19=""),"",ROUND(K19-L19,2))</f>
        <v/>
      </c>
      <c r="N19" s="16"/>
      <c r="O19" s="17" t="str">
        <f aca="false">IF(OR(E19="",N18="",D19="",D18=""),"",IF(YEAR(D19)&lt;&gt;YEAR(D18),ROUND(E19,2),ROUND(N18+E19,2)))</f>
        <v/>
      </c>
      <c r="P19" s="17" t="str">
        <f aca="false">IF(OR(O19="",N19=""),"",ROUND(N19-O19,2))</f>
        <v/>
      </c>
      <c r="Q19" s="18" t="str">
        <f aca="false">IF(OR(D19="",D18=""),"",D19-D18)</f>
        <v/>
      </c>
      <c r="R19" s="19" t="str">
        <f aca="false">IF(E19="","",IF(IF(ISNUMBER(Q19),IF(ISNUMBER($D$9),Q19&gt;1.5*$D$9,FALSE()),FALSE()),"Gap?",IF(IF(ISNUMBER(M19),ABS(M19)&gt;$D$10,FALSE()),"Net math",IF(IF(ISNUMBER(P19),ABS(P19)&gt;$D$10,FALSE()),"YTD","OK"))))</f>
        <v/>
      </c>
      <c r="S19" s="20"/>
    </row>
    <row r="20" customFormat="false" ht="19.5" hidden="false" customHeight="true" outlineLevel="0" collapsed="false">
      <c r="A20" s="14" t="n">
        <v>7</v>
      </c>
      <c r="B20" s="15"/>
      <c r="C20" s="15"/>
      <c r="D20" s="15"/>
      <c r="E20" s="16"/>
      <c r="F20" s="16"/>
      <c r="G20" s="16"/>
      <c r="H20" s="16"/>
      <c r="I20" s="16"/>
      <c r="J20" s="16"/>
      <c r="K20" s="16"/>
      <c r="L20" s="17" t="str">
        <f aca="false">IF(E20="","",ROUND(E20-I20-J20,2))</f>
        <v/>
      </c>
      <c r="M20" s="17" t="str">
        <f aca="false">IF(OR(E20="",K20=""),"",ROUND(K20-L20,2))</f>
        <v/>
      </c>
      <c r="N20" s="16"/>
      <c r="O20" s="17" t="str">
        <f aca="false">IF(OR(E20="",N19="",D20="",D19=""),"",IF(YEAR(D20)&lt;&gt;YEAR(D19),ROUND(E20,2),ROUND(N19+E20,2)))</f>
        <v/>
      </c>
      <c r="P20" s="17" t="str">
        <f aca="false">IF(OR(O20="",N20=""),"",ROUND(N20-O20,2))</f>
        <v/>
      </c>
      <c r="Q20" s="18" t="str">
        <f aca="false">IF(OR(D20="",D19=""),"",D20-D19)</f>
        <v/>
      </c>
      <c r="R20" s="19" t="str">
        <f aca="false">IF(E20="","",IF(IF(ISNUMBER(Q20),IF(ISNUMBER($D$9),Q20&gt;1.5*$D$9,FALSE()),FALSE()),"Gap?",IF(IF(ISNUMBER(M20),ABS(M20)&gt;$D$10,FALSE()),"Net math",IF(IF(ISNUMBER(P20),ABS(P20)&gt;$D$10,FALSE()),"YTD","OK"))))</f>
        <v/>
      </c>
      <c r="S20" s="20"/>
    </row>
    <row r="21" customFormat="false" ht="19.5" hidden="false" customHeight="true" outlineLevel="0" collapsed="false">
      <c r="A21" s="14" t="n">
        <v>8</v>
      </c>
      <c r="B21" s="15"/>
      <c r="C21" s="15"/>
      <c r="D21" s="15"/>
      <c r="E21" s="16"/>
      <c r="F21" s="16"/>
      <c r="G21" s="16"/>
      <c r="H21" s="16"/>
      <c r="I21" s="16"/>
      <c r="J21" s="16"/>
      <c r="K21" s="16"/>
      <c r="L21" s="17" t="str">
        <f aca="false">IF(E21="","",ROUND(E21-I21-J21,2))</f>
        <v/>
      </c>
      <c r="M21" s="17" t="str">
        <f aca="false">IF(OR(E21="",K21=""),"",ROUND(K21-L21,2))</f>
        <v/>
      </c>
      <c r="N21" s="16"/>
      <c r="O21" s="17" t="str">
        <f aca="false">IF(OR(E21="",N20="",D21="",D20=""),"",IF(YEAR(D21)&lt;&gt;YEAR(D20),ROUND(E21,2),ROUND(N20+E21,2)))</f>
        <v/>
      </c>
      <c r="P21" s="17" t="str">
        <f aca="false">IF(OR(O21="",N21=""),"",ROUND(N21-O21,2))</f>
        <v/>
      </c>
      <c r="Q21" s="18" t="str">
        <f aca="false">IF(OR(D21="",D20=""),"",D21-D20)</f>
        <v/>
      </c>
      <c r="R21" s="19" t="str">
        <f aca="false">IF(E21="","",IF(IF(ISNUMBER(Q21),IF(ISNUMBER($D$9),Q21&gt;1.5*$D$9,FALSE()),FALSE()),"Gap?",IF(IF(ISNUMBER(M21),ABS(M21)&gt;$D$10,FALSE()),"Net math",IF(IF(ISNUMBER(P21),ABS(P21)&gt;$D$10,FALSE()),"YTD","OK"))))</f>
        <v/>
      </c>
      <c r="S21" s="20"/>
    </row>
    <row r="22" customFormat="false" ht="19.5" hidden="false" customHeight="true" outlineLevel="0" collapsed="false">
      <c r="A22" s="14" t="n">
        <v>9</v>
      </c>
      <c r="B22" s="15"/>
      <c r="C22" s="15"/>
      <c r="D22" s="15"/>
      <c r="E22" s="16"/>
      <c r="F22" s="16"/>
      <c r="G22" s="16"/>
      <c r="H22" s="16"/>
      <c r="I22" s="16"/>
      <c r="J22" s="16"/>
      <c r="K22" s="16"/>
      <c r="L22" s="17" t="str">
        <f aca="false">IF(E22="","",ROUND(E22-I22-J22,2))</f>
        <v/>
      </c>
      <c r="M22" s="17" t="str">
        <f aca="false">IF(OR(E22="",K22=""),"",ROUND(K22-L22,2))</f>
        <v/>
      </c>
      <c r="N22" s="16"/>
      <c r="O22" s="17" t="str">
        <f aca="false">IF(OR(E22="",N21="",D22="",D21=""),"",IF(YEAR(D22)&lt;&gt;YEAR(D21),ROUND(E22,2),ROUND(N21+E22,2)))</f>
        <v/>
      </c>
      <c r="P22" s="17" t="str">
        <f aca="false">IF(OR(O22="",N22=""),"",ROUND(N22-O22,2))</f>
        <v/>
      </c>
      <c r="Q22" s="18" t="str">
        <f aca="false">IF(OR(D22="",D21=""),"",D22-D21)</f>
        <v/>
      </c>
      <c r="R22" s="19" t="str">
        <f aca="false">IF(E22="","",IF(IF(ISNUMBER(Q22),IF(ISNUMBER($D$9),Q22&gt;1.5*$D$9,FALSE()),FALSE()),"Gap?",IF(IF(ISNUMBER(M22),ABS(M22)&gt;$D$10,FALSE()),"Net math",IF(IF(ISNUMBER(P22),ABS(P22)&gt;$D$10,FALSE()),"YTD","OK"))))</f>
        <v/>
      </c>
      <c r="S22" s="20"/>
    </row>
    <row r="23" customFormat="false" ht="19.5" hidden="false" customHeight="true" outlineLevel="0" collapsed="false">
      <c r="A23" s="14" t="n">
        <v>10</v>
      </c>
      <c r="B23" s="15"/>
      <c r="C23" s="15"/>
      <c r="D23" s="15"/>
      <c r="E23" s="16"/>
      <c r="F23" s="16"/>
      <c r="G23" s="16"/>
      <c r="H23" s="16"/>
      <c r="I23" s="16"/>
      <c r="J23" s="16"/>
      <c r="K23" s="16"/>
      <c r="L23" s="17" t="str">
        <f aca="false">IF(E23="","",ROUND(E23-I23-J23,2))</f>
        <v/>
      </c>
      <c r="M23" s="17" t="str">
        <f aca="false">IF(OR(E23="",K23=""),"",ROUND(K23-L23,2))</f>
        <v/>
      </c>
      <c r="N23" s="16"/>
      <c r="O23" s="17" t="str">
        <f aca="false">IF(OR(E23="",N22="",D23="",D22=""),"",IF(YEAR(D23)&lt;&gt;YEAR(D22),ROUND(E23,2),ROUND(N22+E23,2)))</f>
        <v/>
      </c>
      <c r="P23" s="17" t="str">
        <f aca="false">IF(OR(O23="",N23=""),"",ROUND(N23-O23,2))</f>
        <v/>
      </c>
      <c r="Q23" s="18" t="str">
        <f aca="false">IF(OR(D23="",D22=""),"",D23-D22)</f>
        <v/>
      </c>
      <c r="R23" s="19" t="str">
        <f aca="false">IF(E23="","",IF(IF(ISNUMBER(Q23),IF(ISNUMBER($D$9),Q23&gt;1.5*$D$9,FALSE()),FALSE()),"Gap?",IF(IF(ISNUMBER(M23),ABS(M23)&gt;$D$10,FALSE()),"Net math",IF(IF(ISNUMBER(P23),ABS(P23)&gt;$D$10,FALSE()),"YTD","OK"))))</f>
        <v/>
      </c>
      <c r="S23" s="20"/>
    </row>
    <row r="24" customFormat="false" ht="19.5" hidden="false" customHeight="true" outlineLevel="0" collapsed="false">
      <c r="A24" s="14" t="n">
        <v>11</v>
      </c>
      <c r="B24" s="15"/>
      <c r="C24" s="15"/>
      <c r="D24" s="15"/>
      <c r="E24" s="16"/>
      <c r="F24" s="16"/>
      <c r="G24" s="16"/>
      <c r="H24" s="16"/>
      <c r="I24" s="16"/>
      <c r="J24" s="16"/>
      <c r="K24" s="16"/>
      <c r="L24" s="17" t="str">
        <f aca="false">IF(E24="","",ROUND(E24-I24-J24,2))</f>
        <v/>
      </c>
      <c r="M24" s="17" t="str">
        <f aca="false">IF(OR(E24="",K24=""),"",ROUND(K24-L24,2))</f>
        <v/>
      </c>
      <c r="N24" s="16"/>
      <c r="O24" s="17" t="str">
        <f aca="false">IF(OR(E24="",N23="",D24="",D23=""),"",IF(YEAR(D24)&lt;&gt;YEAR(D23),ROUND(E24,2),ROUND(N23+E24,2)))</f>
        <v/>
      </c>
      <c r="P24" s="17" t="str">
        <f aca="false">IF(OR(O24="",N24=""),"",ROUND(N24-O24,2))</f>
        <v/>
      </c>
      <c r="Q24" s="18" t="str">
        <f aca="false">IF(OR(D24="",D23=""),"",D24-D23)</f>
        <v/>
      </c>
      <c r="R24" s="19" t="str">
        <f aca="false">IF(E24="","",IF(IF(ISNUMBER(Q24),IF(ISNUMBER($D$9),Q24&gt;1.5*$D$9,FALSE()),FALSE()),"Gap?",IF(IF(ISNUMBER(M24),ABS(M24)&gt;$D$10,FALSE()),"Net math",IF(IF(ISNUMBER(P24),ABS(P24)&gt;$D$10,FALSE()),"YTD","OK"))))</f>
        <v/>
      </c>
      <c r="S24" s="20"/>
    </row>
    <row r="25" customFormat="false" ht="19.5" hidden="false" customHeight="true" outlineLevel="0" collapsed="false">
      <c r="A25" s="14" t="n">
        <v>12</v>
      </c>
      <c r="B25" s="15"/>
      <c r="C25" s="15"/>
      <c r="D25" s="15"/>
      <c r="E25" s="16"/>
      <c r="F25" s="16"/>
      <c r="G25" s="16"/>
      <c r="H25" s="16"/>
      <c r="I25" s="16"/>
      <c r="J25" s="16"/>
      <c r="K25" s="16"/>
      <c r="L25" s="17" t="str">
        <f aca="false">IF(E25="","",ROUND(E25-I25-J25,2))</f>
        <v/>
      </c>
      <c r="M25" s="17" t="str">
        <f aca="false">IF(OR(E25="",K25=""),"",ROUND(K25-L25,2))</f>
        <v/>
      </c>
      <c r="N25" s="16"/>
      <c r="O25" s="17" t="str">
        <f aca="false">IF(OR(E25="",N24="",D25="",D24=""),"",IF(YEAR(D25)&lt;&gt;YEAR(D24),ROUND(E25,2),ROUND(N24+E25,2)))</f>
        <v/>
      </c>
      <c r="P25" s="17" t="str">
        <f aca="false">IF(OR(O25="",N25=""),"",ROUND(N25-O25,2))</f>
        <v/>
      </c>
      <c r="Q25" s="18" t="str">
        <f aca="false">IF(OR(D25="",D24=""),"",D25-D24)</f>
        <v/>
      </c>
      <c r="R25" s="19" t="str">
        <f aca="false">IF(E25="","",IF(IF(ISNUMBER(Q25),IF(ISNUMBER($D$9),Q25&gt;1.5*$D$9,FALSE()),FALSE()),"Gap?",IF(IF(ISNUMBER(M25),ABS(M25)&gt;$D$10,FALSE()),"Net math",IF(IF(ISNUMBER(P25),ABS(P25)&gt;$D$10,FALSE()),"YTD","OK"))))</f>
        <v/>
      </c>
      <c r="S25" s="20"/>
    </row>
    <row r="27" customFormat="false" ht="15" hidden="false" customHeight="true" outlineLevel="0" collapsed="false">
      <c r="A27" s="21" t="s">
        <v>38</v>
      </c>
      <c r="B27" s="21"/>
      <c r="C27" s="21"/>
      <c r="D27" s="21"/>
      <c r="E27" s="21"/>
      <c r="F27" s="21"/>
      <c r="G27" s="21"/>
      <c r="H27" s="21"/>
      <c r="I27" s="21"/>
      <c r="J27" s="21"/>
      <c r="K27" s="21"/>
      <c r="L27" s="21"/>
      <c r="M27" s="21"/>
      <c r="N27" s="21"/>
      <c r="O27" s="21"/>
      <c r="P27" s="21"/>
      <c r="Q27" s="21"/>
      <c r="R27" s="21"/>
      <c r="S27" s="21"/>
    </row>
    <row r="28" customFormat="false" ht="27.75" hidden="false" customHeight="true" outlineLevel="0" collapsed="false">
      <c r="A28" s="8" t="s">
        <v>39</v>
      </c>
      <c r="B28" s="8"/>
      <c r="C28" s="8"/>
      <c r="D28" s="8"/>
      <c r="E28" s="8"/>
      <c r="F28" s="8"/>
      <c r="G28" s="8"/>
      <c r="H28" s="8"/>
      <c r="I28" s="8"/>
      <c r="J28" s="8"/>
      <c r="K28" s="8"/>
      <c r="L28" s="8"/>
      <c r="M28" s="8"/>
      <c r="N28" s="8"/>
      <c r="O28" s="8"/>
      <c r="P28" s="8"/>
      <c r="Q28" s="8"/>
      <c r="R28" s="8"/>
      <c r="S28" s="8"/>
    </row>
    <row r="29" customFormat="false" ht="27.75" hidden="false" customHeight="true" outlineLevel="0" collapsed="false">
      <c r="A29" s="8" t="s">
        <v>40</v>
      </c>
      <c r="B29" s="8"/>
      <c r="C29" s="8"/>
      <c r="D29" s="8"/>
      <c r="E29" s="8"/>
      <c r="F29" s="8"/>
      <c r="G29" s="8"/>
      <c r="H29" s="8"/>
      <c r="I29" s="8"/>
      <c r="J29" s="8"/>
      <c r="K29" s="8"/>
      <c r="L29" s="8"/>
      <c r="M29" s="8"/>
      <c r="N29" s="8"/>
      <c r="O29" s="8"/>
      <c r="P29" s="8"/>
      <c r="Q29" s="8"/>
      <c r="R29" s="8"/>
      <c r="S29" s="8"/>
    </row>
    <row r="30" customFormat="false" ht="27.75" hidden="false" customHeight="true" outlineLevel="0" collapsed="false">
      <c r="A30" s="8" t="s">
        <v>41</v>
      </c>
      <c r="B30" s="8"/>
      <c r="C30" s="8"/>
      <c r="D30" s="8"/>
      <c r="E30" s="8"/>
      <c r="F30" s="8"/>
      <c r="G30" s="8"/>
      <c r="H30" s="8"/>
      <c r="I30" s="8"/>
      <c r="J30" s="8"/>
      <c r="K30" s="8"/>
      <c r="L30" s="8"/>
      <c r="M30" s="8"/>
      <c r="N30" s="8"/>
      <c r="O30" s="8"/>
      <c r="P30" s="8"/>
      <c r="Q30" s="8"/>
      <c r="R30" s="8"/>
      <c r="S30" s="8"/>
    </row>
    <row r="31" customFormat="false" ht="27.75" hidden="false" customHeight="true" outlineLevel="0" collapsed="false">
      <c r="A31" s="8" t="s">
        <v>42</v>
      </c>
      <c r="B31" s="8"/>
      <c r="C31" s="8"/>
      <c r="D31" s="8"/>
      <c r="E31" s="8"/>
      <c r="F31" s="8"/>
      <c r="G31" s="8"/>
      <c r="H31" s="8"/>
      <c r="I31" s="8"/>
      <c r="J31" s="8"/>
      <c r="K31" s="8"/>
      <c r="L31" s="8"/>
      <c r="M31" s="8"/>
      <c r="N31" s="8"/>
      <c r="O31" s="8"/>
      <c r="P31" s="8"/>
      <c r="Q31" s="8"/>
      <c r="R31" s="8"/>
      <c r="S31" s="8"/>
    </row>
  </sheetData>
  <mergeCells count="34">
    <mergeCell ref="A2:S2"/>
    <mergeCell ref="A3:S3"/>
    <mergeCell ref="A5:C5"/>
    <mergeCell ref="D5:F5"/>
    <mergeCell ref="H5:K5"/>
    <mergeCell ref="L5:M5"/>
    <mergeCell ref="N5:S11"/>
    <mergeCell ref="A6:C6"/>
    <mergeCell ref="D6:F6"/>
    <mergeCell ref="H6:K6"/>
    <mergeCell ref="L6:M6"/>
    <mergeCell ref="A7:C7"/>
    <mergeCell ref="D7:F7"/>
    <mergeCell ref="H7:K7"/>
    <mergeCell ref="L7:M7"/>
    <mergeCell ref="A8:C8"/>
    <mergeCell ref="D8:F8"/>
    <mergeCell ref="H8:K8"/>
    <mergeCell ref="L8:M8"/>
    <mergeCell ref="A9:C9"/>
    <mergeCell ref="D9:F9"/>
    <mergeCell ref="H9:K9"/>
    <mergeCell ref="L9:M9"/>
    <mergeCell ref="A10:C10"/>
    <mergeCell ref="D10:F10"/>
    <mergeCell ref="H10:K10"/>
    <mergeCell ref="L10:M10"/>
    <mergeCell ref="H11:K11"/>
    <mergeCell ref="L11:M11"/>
    <mergeCell ref="A27:S27"/>
    <mergeCell ref="A28:S28"/>
    <mergeCell ref="A29:S29"/>
    <mergeCell ref="A30:S30"/>
    <mergeCell ref="A31:S31"/>
  </mergeCells>
  <conditionalFormatting sqref="R14:R25">
    <cfRule type="expression" priority="2" aboveAverage="0" equalAverage="0" bottom="0" percent="0" rank="0" text="" dxfId="0">
      <formula>R14="OK"</formula>
    </cfRule>
    <cfRule type="expression" priority="3" aboveAverage="0" equalAverage="0" bottom="0" percent="0" rank="0" text="" dxfId="1">
      <formula>AND(R14&lt;&gt;"",R14&lt;&gt;"OK")</formula>
    </cfRule>
  </conditionalFormatting>
  <conditionalFormatting sqref="M14:M25">
    <cfRule type="expression" priority="4" aboveAverage="0" equalAverage="0" bottom="0" percent="0" rank="0" text="" dxfId="1">
      <formula>AND(ISNUMBER(M14),ABS(M14)&gt;$D$10)</formula>
    </cfRule>
  </conditionalFormatting>
  <conditionalFormatting sqref="P14:P25">
    <cfRule type="expression" priority="5" aboveAverage="0" equalAverage="0" bottom="0" percent="0" rank="0" text="" dxfId="1">
      <formula>AND(ISNUMBER(P14),ABS(P14)&gt;$D$10)</formula>
    </cfRule>
  </conditionalFormatting>
  <conditionalFormatting sqref="Q15:Q25">
    <cfRule type="expression" priority="6" aboveAverage="0" equalAverage="0" bottom="0" percent="0" rank="0" text="" dxfId="1">
      <formula>AND(ISNUMBER(Q15),ISNUMBER($D$9),Q15&gt;1.5*$D$9)</formula>
    </cfRule>
  </conditionalFormatting>
  <dataValidations count="4">
    <dataValidation allowBlank="true" error="Choose Weekly, Biweekly, Semimonthly or Monthly." errorStyle="stop" errorTitle="Pay frequency" operator="between" showDropDown="false" showErrorMessage="false" showInputMessage="false" sqref="D7" type="list">
      <formula1>"Weekly,Biweekly,Semimonthly,Monthly"</formula1>
      <formula2>0</formula2>
    </dataValidation>
    <dataValidation allowBlank="true" error="Enter a date such as 03/14/2025." errorStyle="stop" errorTitle="Date" operator="between" showDropDown="false" showErrorMessage="false" showInputMessage="false" sqref="B14:D25" type="date">
      <formula1>36526</formula1>
      <formula2>73415</formula2>
    </dataValidation>
    <dataValidation allowBlank="true" error="Enter a number, for example 1053.00." errorStyle="stop" errorTitle="Amount" operator="between" showDropDown="false" showErrorMessage="false" showInputMessage="false" sqref="E14:K25 N14:N25" type="decimal">
      <formula1>-10000000</formula1>
      <formula2>10000000</formula2>
    </dataValidation>
    <dataValidation allowBlank="false" errorStyle="stop" operator="between" showDropDown="false" showErrorMessage="false" showInputMessage="false" sqref="D10" type="decimal">
      <formula1>0</formula1>
      <formula2>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20.85" hidden="false" customHeight="false" outlineLevel="0" collapsed="false">
      <c r="A1" s="22" t="s">
        <v>0</v>
      </c>
    </row>
    <row r="2" customFormat="false" ht="15" hidden="false" customHeight="false" outlineLevel="0" collapsed="false">
      <c r="A2" s="23" t="s">
        <v>49</v>
      </c>
    </row>
    <row r="3" customFormat="false" ht="19.5" hidden="false" customHeight="true" outlineLevel="0" collapsed="false">
      <c r="A3" s="24"/>
    </row>
    <row r="4" customFormat="false" ht="21.75" hidden="false" customHeight="true" outlineLevel="0" collapsed="false">
      <c r="A4" s="25" t="s">
        <v>50</v>
      </c>
    </row>
    <row r="5" customFormat="false" ht="33.75" hidden="false" customHeight="true" outlineLevel="0" collapsed="false">
      <c r="A5" s="24" t="s">
        <v>51</v>
      </c>
    </row>
    <row r="6" customFormat="false" ht="21.75" hidden="false" customHeight="true" outlineLevel="0" collapsed="false">
      <c r="A6" s="25" t="s">
        <v>52</v>
      </c>
    </row>
    <row r="7" customFormat="false" ht="33.75" hidden="false" customHeight="true" outlineLevel="0" collapsed="false">
      <c r="A7" s="24" t="s">
        <v>53</v>
      </c>
    </row>
    <row r="8" customFormat="false" ht="21.75" hidden="false" customHeight="true" outlineLevel="0" collapsed="false">
      <c r="A8" s="25" t="s">
        <v>54</v>
      </c>
    </row>
    <row r="9" customFormat="false" ht="33.75" hidden="false" customHeight="true" outlineLevel="0" collapsed="false">
      <c r="A9" s="24" t="s">
        <v>55</v>
      </c>
    </row>
    <row r="10" customFormat="false" ht="33.75" hidden="false" customHeight="true" outlineLevel="0" collapsed="false">
      <c r="A10" s="24" t="s">
        <v>56</v>
      </c>
    </row>
    <row r="11" customFormat="false" ht="33.75" hidden="false" customHeight="true" outlineLevel="0" collapsed="false">
      <c r="A11" s="24" t="s">
        <v>57</v>
      </c>
    </row>
    <row r="12" customFormat="false" ht="33.75" hidden="false" customHeight="true" outlineLevel="0" collapsed="false">
      <c r="A12" s="24" t="s">
        <v>58</v>
      </c>
    </row>
    <row r="13" customFormat="false" ht="21.75" hidden="false" customHeight="true" outlineLevel="0" collapsed="false">
      <c r="A13" s="25" t="s">
        <v>59</v>
      </c>
    </row>
    <row r="14" customFormat="false" ht="49.5" hidden="false" customHeight="true" outlineLevel="0" collapsed="false">
      <c r="A14" s="24" t="s">
        <v>60</v>
      </c>
    </row>
    <row r="15" customFormat="false" ht="21.75" hidden="false" customHeight="true" outlineLevel="0" collapsed="false">
      <c r="A15" s="25" t="s">
        <v>61</v>
      </c>
    </row>
    <row r="16" customFormat="false" ht="49.5" hidden="false" customHeight="true" outlineLevel="0" collapsed="false">
      <c r="A16" s="24" t="s">
        <v>62</v>
      </c>
    </row>
    <row r="17" customFormat="false" ht="21.75" hidden="false" customHeight="true" outlineLevel="0" collapsed="false">
      <c r="A17" s="25" t="s">
        <v>63</v>
      </c>
    </row>
    <row r="18" customFormat="false" ht="33.75" hidden="false" customHeight="true" outlineLevel="0" collapsed="false">
      <c r="A18" s="24" t="s">
        <v>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2026-10-27T22:37:55Z</dcterms:created>
  <dc:creator>VerifyStub</dc:creator>
  <dc:description/>
  <dc:language>en-US</dc:language>
  <cp:lastModifiedBy/>
  <dcterms:modified xsi:type="dcterms:W3CDTF">2026-10-27T22:37:55Z</dcterms:modified>
  <cp:revision>0</cp:revision>
  <dc:subject>Pay stub income worksheet with net-pay math, YTD chain and gap checks</dc:subject>
  <dc:title>Pay stub income worksheet</dc:title>
</cp:coreProperties>
</file>

<file path=docProps/custom.xml><?xml version="1.0" encoding="utf-8"?>
<Properties xmlns="http://schemas.openxmlformats.org/officeDocument/2006/custom-properties" xmlns:vt="http://schemas.openxmlformats.org/officeDocument/2006/docPropsVTypes"/>
</file>